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703"/>
  </bookViews>
  <sheets>
    <sheet name="2018" sheetId="9" r:id="rId1"/>
    <sheet name="Лист3" sheetId="3" r:id="rId2"/>
  </sheets>
  <definedNames>
    <definedName name="_xlnm.Print_Area" localSheetId="0">'2018'!$A$1:$G$50</definedName>
  </definedNames>
  <calcPr calcId="162913"/>
</workbook>
</file>

<file path=xl/calcChain.xml><?xml version="1.0" encoding="utf-8"?>
<calcChain xmlns="http://schemas.openxmlformats.org/spreadsheetml/2006/main">
  <c r="E45" i="9" l="1"/>
  <c r="E41" i="9" s="1"/>
  <c r="D27" i="9" l="1"/>
  <c r="C27" i="9" l="1"/>
  <c r="E30" i="9" l="1"/>
  <c r="F36" i="9" l="1"/>
  <c r="C31" i="9" l="1"/>
  <c r="E37" i="9" l="1"/>
  <c r="E35" i="9"/>
  <c r="D38" i="9"/>
  <c r="E29" i="9"/>
  <c r="E28" i="9"/>
  <c r="E27" i="9"/>
  <c r="D31" i="9"/>
  <c r="K31" i="9" s="1"/>
  <c r="D47" i="9" l="1"/>
  <c r="E47" i="9" s="1"/>
  <c r="E31" i="9"/>
  <c r="C38" i="9"/>
  <c r="E34" i="9"/>
  <c r="E38" i="9" s="1"/>
  <c r="F30" i="9" l="1"/>
  <c r="F29" i="9"/>
  <c r="F37" i="9"/>
  <c r="F28" i="9"/>
  <c r="F35" i="9"/>
  <c r="A38" i="9" l="1"/>
  <c r="F34" i="9"/>
  <c r="F38" i="9" s="1"/>
  <c r="F27" i="9" l="1"/>
  <c r="F31" i="9" s="1"/>
  <c r="A31" i="9"/>
  <c r="F41" i="9" l="1"/>
</calcChain>
</file>

<file path=xl/sharedStrings.xml><?xml version="1.0" encoding="utf-8"?>
<sst xmlns="http://schemas.openxmlformats.org/spreadsheetml/2006/main" count="82" uniqueCount="72">
  <si>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</si>
  <si>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</si>
  <si>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</si>
  <si>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</si>
  <si>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</si>
  <si>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уровень благоустройства</t>
  </si>
  <si>
    <t>серия и тип постройки</t>
  </si>
  <si>
    <t>кадастровый номер</t>
  </si>
  <si>
    <t>S земельного участка (входящего в состав общего имущества в многоквартирном доме)</t>
  </si>
  <si>
    <t>дом с центральным отоплением через теплообменники. ГВС готовится в ИТП дома. Водоснабжение и водоотведение центральное.</t>
  </si>
  <si>
    <t>-</t>
  </si>
  <si>
    <t>дом со всеми видами благоустройства, с лифтами, системами дымоудаления и мусоропроводами</t>
  </si>
  <si>
    <t>информация об использовании общего имущества в многоквартирном доме</t>
  </si>
  <si>
    <t>конструктивные и технические параметры</t>
  </si>
  <si>
    <t>площадь всех помещений общего пользования</t>
  </si>
  <si>
    <t>системы инжинерно- технического обеспечения</t>
  </si>
  <si>
    <t>Общая информация</t>
  </si>
  <si>
    <t>Использование общего имущества</t>
  </si>
  <si>
    <t>Фомушина д.2</t>
  </si>
  <si>
    <t>СПТ</t>
  </si>
  <si>
    <t>панельный 3-х подъездный дом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</si>
  <si>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</si>
  <si>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</si>
  <si>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</si>
  <si>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</si>
  <si>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</si>
  <si>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</si>
  <si>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</si>
  <si>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</si>
  <si>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</si>
  <si>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Итого</t>
  </si>
  <si>
    <t>Коммунальные услуги:</t>
  </si>
  <si>
    <t>Коммунальные услуги, в том числе:</t>
  </si>
  <si>
    <t>Водоснабжение и водоотведение</t>
  </si>
  <si>
    <t>Водоснабжение и водоотведение ГВС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</si>
  <si>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</si>
  <si>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</si>
  <si>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</si>
  <si>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</si>
  <si>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</si>
  <si>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>Центральное отопление</t>
  </si>
  <si>
    <t>Электроэнергия (в том числе освещение мест общего пользования)</t>
  </si>
  <si>
    <t>оборудование МТС+ МАКСНЕТ+РОСТЕЛЕКОМ</t>
  </si>
  <si>
    <t>Тарифы</t>
  </si>
  <si>
    <t>Содержание общего имущества, в т.ч. Обслуж. ИТП(4)</t>
  </si>
  <si>
    <r>
      <t xml:space="preserve">Общая площадь площадь жилых помещений  </t>
    </r>
    <r>
      <rPr>
        <u/>
        <sz val="8"/>
        <color theme="1"/>
        <rFont val="Times New Roman"/>
        <family val="1"/>
        <charset val="204"/>
      </rPr>
      <t/>
    </r>
  </si>
  <si>
    <t>Провайдеры:</t>
  </si>
  <si>
    <t>с 3 кв. 17 года</t>
  </si>
  <si>
    <t>7,89+2,37+4</t>
  </si>
  <si>
    <t>2,37 уборщица</t>
  </si>
  <si>
    <t>Замена КВШ и канатов п.3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</si>
  <si>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 xml:space="preserve">г.Калуга, ул. Фомушина  д. 2 </t>
    </r>
  </si>
  <si>
    <r>
      <t xml:space="preserve">Число квартир  </t>
    </r>
    <r>
      <rPr>
        <u/>
        <sz val="11"/>
        <color theme="1"/>
        <rFont val="Times New Roman"/>
        <family val="1"/>
        <charset val="204"/>
      </rPr>
      <t>156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</si>
  <si>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 2009</t>
    </r>
  </si>
  <si>
    <t>10,26+4</t>
  </si>
  <si>
    <t>ПЕРЕД СОБСТВЕННИКАМИ ПОМЕЩЕНИЙ О ВЫПОЛНЕНИИ ДОГОВОРА УПРАВЛЕНИЯ № 01-30/22-13 от 01.11.2013г. за период  2018 год.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</si>
  <si>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</si>
  <si>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</si>
  <si>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</si>
  <si>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</si>
  <si>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</si>
  <si>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Итого остаток по тек. ремонту, на январь 2019г.,руб.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</si>
  <si>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</si>
  <si>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</si>
  <si>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3244454,11 руб.</t>
  </si>
  <si>
    <t>Поступило средств в 2017г., руб</t>
  </si>
  <si>
    <t>ВСЕГО</t>
  </si>
  <si>
    <t>Акт внеплан. осм.-механиз. уборка</t>
  </si>
  <si>
    <t>3,5час+2,1час-06.01.2019, 17.01.2019, 28.01.2019  1,08час+2,1час-06.12.2018, 10.12.2018, 25.12.2018</t>
  </si>
  <si>
    <t>2час-06.03.2018</t>
  </si>
  <si>
    <t>3час-21.02.2018</t>
  </si>
  <si>
    <t>750 руб в квартал ПАО Вымпелком коммуникации с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</si>
</sst>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14" fillId="0" borderId="0"/>
  </cellStyleXfs>
  <cellXfs count="9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12" fillId="0" borderId="0" xfId="0" applyFont="1" applyAlignment="1">
      <alignment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18" fillId="0" borderId="0" xfId="0" applyFont="1"/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0" fillId="0" borderId="0" xfId="0" applyFont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2" fontId="18" fillId="0" borderId="1" xfId="0" applyNumberFormat="1" applyFont="1" applyBorder="1"/>
    <xf numFmtId="0" fontId="18" fillId="0" borderId="1" xfId="0" applyFont="1" applyBorder="1" applyAlignment="1">
      <alignment wrapText="1"/>
    </xf>
    <xf numFmtId="2" fontId="18" fillId="0" borderId="1" xfId="0" applyNumberFormat="1" applyFont="1" applyBorder="1" applyAlignment="1">
      <alignment vertical="center"/>
    </xf>
    <xf numFmtId="2" fontId="18" fillId="0" borderId="1" xfId="0" applyNumberFormat="1" applyFont="1" applyFill="1" applyBorder="1" applyAlignment="1">
      <alignment vertical="center"/>
    </xf>
    <xf numFmtId="2" fontId="15" fillId="0" borderId="1" xfId="0" applyNumberFormat="1" applyFont="1" applyBorder="1"/>
    <xf numFmtId="0" fontId="15" fillId="0" borderId="1" xfId="0" applyFont="1" applyBorder="1" applyAlignment="1">
      <alignment wrapText="1"/>
    </xf>
    <xf numFmtId="0" fontId="0" fillId="0" borderId="0" xfId="0" applyFont="1"/>
    <xf numFmtId="0" fontId="21" fillId="3" borderId="1" xfId="0" applyFont="1" applyFill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3" applyNumberFormat="1" applyFont="1" applyFill="1" applyBorder="1" applyAlignment="1">
      <alignment vertical="center" wrapText="1"/>
    </xf>
    <xf numFmtId="0" fontId="22" fillId="0" borderId="0" xfId="0" applyFont="1"/>
    <xf numFmtId="0" fontId="2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wrapText="1"/>
    </xf>
    <xf numFmtId="0" fontId="23" fillId="3" borderId="1" xfId="0" applyFont="1" applyFill="1" applyBorder="1"/>
    <xf numFmtId="0" fontId="20" fillId="0" borderId="0" xfId="0" applyFont="1"/>
    <xf numFmtId="0" fontId="18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left" vertical="center" wrapText="1"/>
    </xf>
    <xf numFmtId="4" fontId="18" fillId="2" borderId="0" xfId="0" applyNumberFormat="1" applyFont="1" applyFill="1" applyAlignment="1">
      <alignment horizontal="center"/>
    </xf>
    <xf numFmtId="0" fontId="18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65" fontId="0" fillId="0" borderId="0" xfId="2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166" fontId="18" fillId="0" borderId="1" xfId="0" applyNumberFormat="1" applyFont="1" applyBorder="1" applyAlignment="1">
      <alignment vertical="center"/>
    </xf>
    <xf numFmtId="4" fontId="24" fillId="3" borderId="1" xfId="0" applyNumberFormat="1" applyFont="1" applyFill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0" borderId="0" xfId="0" applyFont="1" applyAlignment="1">
      <alignment wrapText="1"/>
    </xf>
    <xf numFmtId="0" fontId="24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5" fillId="0" borderId="0" xfId="0" applyFont="1" applyAlignment="1"/>
    <xf numFmtId="0" fontId="18" fillId="0" borderId="0" xfId="0" applyFont="1" applyAlignment="1"/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wrapText="1"/>
    </xf>
    <xf numFmtId="0" fontId="1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2" fontId="22" fillId="3" borderId="1" xfId="0" applyNumberFormat="1" applyFont="1" applyFill="1" applyBorder="1" applyAlignment="1">
      <alignment vertical="center"/>
    </xf>
  </cellXfs>
  <cellStyles count="4">
    <cellStyle name="Обычный" xfId="0" builtinId="0"/>
    <cellStyle name="Обычный 2" xfId="3"/>
    <cellStyle name="Обычный 3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tabSelected="1" topLeftCell="A24" zoomScale="90" zoomScaleNormal="90" workbookViewId="0">
      <selection activeCell="H24" sqref="H1:H1048576"/>
    </sheetView>
  </sheetViews>
  <sheetFormatPr defaultColWidth="9.109375" defaultRowHeight="13.8" x14ac:dyDescent="0.3"/>
  <cols>
    <col min="1" max="1" width="16.5546875" style="2" customWidth="1"/>
    <col min="2" max="2" width="8.88671875" style="2" customWidth="1"/>
    <col min="3" max="3" width="18.44140625" style="1" customWidth="1"/>
    <col min="4" max="4" width="21.6640625" style="1" customWidth="1"/>
    <col min="5" max="5" width="13.109375" style="1" customWidth="1"/>
    <col min="6" max="6" width="17.44140625" style="1" customWidth="1"/>
    <col min="7" max="7" width="27.109375" style="1" customWidth="1"/>
    <col min="8" max="8" width="7" style="1" customWidth="1"/>
    <col min="9" max="10" width="9.109375" style="1" hidden="1" customWidth="1"/>
    <col min="11" max="11" width="12.109375" style="1" customWidth="1"/>
    <col min="12" max="12" width="3.33203125" style="1" customWidth="1"/>
    <col min="13" max="16384" width="9.109375" style="1"/>
  </cols>
  <sheetData>
    <row r="1" spans="1:7" ht="15.6" x14ac:dyDescent="0.3">
      <c r="A1" s="64" t="s">
        <v>18</v>
      </c>
      <c r="B1" s="64"/>
      <c r="C1" s="64"/>
      <c r="D1" s="64"/>
      <c r="E1" s="64"/>
    </row>
    <row r="2" spans="1:7" ht="12.6" customHeight="1" x14ac:dyDescent="0.3">
      <c r="A2" s="65" t="s">
        <v>16</v>
      </c>
      <c r="B2" s="65"/>
      <c r="C2" s="65"/>
      <c r="D2" s="65"/>
      <c r="E2" s="65"/>
      <c r="F2" s="13"/>
      <c r="G2" s="13"/>
    </row>
    <row r="3" spans="1:7" x14ac:dyDescent="0.3">
      <c r="A3" s="4">
        <v>1</v>
      </c>
      <c r="B3" s="4"/>
      <c r="C3" s="5" t="s">
        <v>0</v>
      </c>
      <c r="D3" s="66">
        <v>2009</v>
      </c>
      <c r="E3" s="66"/>
      <c r="F3" s="13"/>
      <c r="G3" s="13"/>
    </row>
    <row r="4" spans="1:7" x14ac:dyDescent="0.3">
      <c r="A4" s="4">
        <v>2</v>
      </c>
      <c r="B4" s="4"/>
      <c r="C4" s="5" t="s">
        <v>1</v>
      </c>
      <c r="D4" s="66">
        <v>14</v>
      </c>
      <c r="E4" s="66"/>
      <c r="F4" s="13"/>
      <c r="G4" s="13"/>
    </row>
    <row r="5" spans="1:7" x14ac:dyDescent="0.3">
      <c r="A5" s="4">
        <v>3</v>
      </c>
      <c r="B5" s="4"/>
      <c r="C5" s="5" t="s">
        <v>2</v>
      </c>
      <c r="D5" s="66">
        <v>156</v>
      </c>
      <c r="E5" s="66"/>
      <c r="F5" s="13"/>
      <c r="G5" s="13"/>
    </row>
    <row r="6" spans="1:7" x14ac:dyDescent="0.3">
      <c r="A6" s="4">
        <v>4</v>
      </c>
      <c r="B6" s="4"/>
      <c r="C6" s="5" t="s">
        <v>3</v>
      </c>
      <c r="D6" s="66">
        <v>8073</v>
      </c>
      <c r="E6" s="66"/>
      <c r="F6" s="13"/>
      <c r="G6" s="13"/>
    </row>
    <row r="7" spans="1:7" ht="21.6" x14ac:dyDescent="0.3">
      <c r="A7" s="4">
        <v>5</v>
      </c>
      <c r="B7" s="4"/>
      <c r="C7" s="5" t="s">
        <v>4</v>
      </c>
      <c r="D7" s="66">
        <v>2338.5</v>
      </c>
      <c r="E7" s="66"/>
      <c r="F7" s="13"/>
      <c r="G7" s="13"/>
    </row>
    <row r="8" spans="1:7" ht="21.6" x14ac:dyDescent="0.3">
      <c r="A8" s="4">
        <v>6</v>
      </c>
      <c r="B8" s="4"/>
      <c r="C8" s="5" t="s">
        <v>14</v>
      </c>
      <c r="D8" s="66">
        <v>2489.3000000000002</v>
      </c>
      <c r="E8" s="66"/>
      <c r="F8" s="13"/>
      <c r="G8" s="13"/>
    </row>
    <row r="9" spans="1:7" ht="20.399999999999999" customHeight="1" x14ac:dyDescent="0.3">
      <c r="A9" s="4">
        <v>7</v>
      </c>
      <c r="B9" s="4"/>
      <c r="C9" s="5" t="s">
        <v>5</v>
      </c>
      <c r="D9" s="67" t="s">
        <v>11</v>
      </c>
      <c r="E9" s="68"/>
      <c r="F9" s="13"/>
      <c r="G9" s="13"/>
    </row>
    <row r="10" spans="1:7" x14ac:dyDescent="0.3">
      <c r="A10" s="4">
        <v>8</v>
      </c>
      <c r="B10" s="4"/>
      <c r="C10" s="5" t="s">
        <v>6</v>
      </c>
      <c r="D10" s="66" t="s">
        <v>19</v>
      </c>
      <c r="E10" s="66"/>
      <c r="F10" s="13"/>
      <c r="G10" s="13"/>
    </row>
    <row r="11" spans="1:7" x14ac:dyDescent="0.3">
      <c r="A11" s="4">
        <v>9</v>
      </c>
      <c r="B11" s="4"/>
      <c r="C11" s="5" t="s">
        <v>7</v>
      </c>
      <c r="D11" s="69" t="s">
        <v>10</v>
      </c>
      <c r="E11" s="69"/>
      <c r="F11" s="13"/>
      <c r="G11" s="13"/>
    </row>
    <row r="12" spans="1:7" ht="43.2" customHeight="1" x14ac:dyDescent="0.3">
      <c r="A12" s="4">
        <v>10</v>
      </c>
      <c r="B12" s="4"/>
      <c r="C12" s="5" t="s">
        <v>8</v>
      </c>
      <c r="D12" s="69" t="s">
        <v>10</v>
      </c>
      <c r="E12" s="69"/>
      <c r="F12" s="13"/>
      <c r="G12" s="13"/>
    </row>
    <row r="13" spans="1:7" ht="23.4" customHeight="1" x14ac:dyDescent="0.3">
      <c r="A13" s="4">
        <v>11</v>
      </c>
      <c r="B13" s="4"/>
      <c r="C13" s="5" t="s">
        <v>13</v>
      </c>
      <c r="D13" s="70" t="s">
        <v>20</v>
      </c>
      <c r="E13" s="71"/>
      <c r="F13" s="13"/>
      <c r="G13" s="13"/>
    </row>
    <row r="14" spans="1:7" ht="41.4" customHeight="1" x14ac:dyDescent="0.3">
      <c r="A14" s="4">
        <v>12</v>
      </c>
      <c r="B14" s="4"/>
      <c r="C14" s="6" t="s">
        <v>15</v>
      </c>
      <c r="D14" s="72" t="s">
        <v>9</v>
      </c>
      <c r="E14" s="73"/>
      <c r="F14" s="13"/>
      <c r="G14" s="13"/>
    </row>
    <row r="15" spans="1:7" ht="22.5" customHeight="1" x14ac:dyDescent="0.3">
      <c r="A15" s="65" t="s">
        <v>17</v>
      </c>
      <c r="B15" s="65"/>
      <c r="C15" s="65"/>
      <c r="D15" s="65"/>
      <c r="E15" s="65"/>
      <c r="F15" s="13"/>
      <c r="G15" s="13"/>
    </row>
    <row r="16" spans="1:7" s="8" customFormat="1" ht="43.5" customHeight="1" x14ac:dyDescent="0.3">
      <c r="A16" s="9">
        <v>1</v>
      </c>
      <c r="B16" s="9"/>
      <c r="C16" s="10" t="s">
        <v>12</v>
      </c>
      <c r="D16" s="74" t="s">
        <v>42</v>
      </c>
      <c r="E16" s="74"/>
      <c r="F16" s="11"/>
      <c r="G16" s="11"/>
    </row>
    <row r="17" spans="1:11" s="15" customFormat="1" ht="12.75" customHeight="1" x14ac:dyDescent="0.3">
      <c r="A17" s="78" t="s">
        <v>21</v>
      </c>
      <c r="B17" s="78"/>
      <c r="C17" s="79"/>
      <c r="D17" s="79"/>
      <c r="E17" s="79"/>
      <c r="F17" s="79"/>
      <c r="G17" s="79"/>
    </row>
    <row r="18" spans="1:11" s="15" customFormat="1" ht="12.75" customHeight="1" x14ac:dyDescent="0.3">
      <c r="A18" s="80" t="s">
        <v>22</v>
      </c>
      <c r="B18" s="80"/>
      <c r="C18" s="79"/>
      <c r="D18" s="79"/>
      <c r="E18" s="79"/>
      <c r="F18" s="79"/>
      <c r="G18" s="79"/>
    </row>
    <row r="19" spans="1:11" s="15" customFormat="1" ht="33.6" customHeight="1" x14ac:dyDescent="0.3">
      <c r="A19" s="81" t="s">
        <v>55</v>
      </c>
      <c r="B19" s="81"/>
      <c r="C19" s="79"/>
      <c r="D19" s="79"/>
      <c r="E19" s="79"/>
      <c r="F19" s="79"/>
      <c r="G19" s="79"/>
    </row>
    <row r="20" spans="1:11" s="15" customFormat="1" ht="14.4" x14ac:dyDescent="0.3">
      <c r="A20" s="82" t="s">
        <v>23</v>
      </c>
      <c r="B20" s="82"/>
      <c r="C20" s="77"/>
      <c r="D20" s="77"/>
      <c r="E20" s="77"/>
      <c r="F20" s="77"/>
      <c r="G20" s="77"/>
    </row>
    <row r="21" spans="1:11" s="15" customFormat="1" ht="14.4" x14ac:dyDescent="0.3">
      <c r="A21" s="16" t="s">
        <v>51</v>
      </c>
      <c r="B21" s="16"/>
      <c r="C21" s="17"/>
      <c r="D21" s="18"/>
      <c r="E21" s="19"/>
      <c r="F21" s="18"/>
      <c r="G21" s="18"/>
    </row>
    <row r="22" spans="1:11" s="15" customFormat="1" ht="14.4" x14ac:dyDescent="0.3">
      <c r="A22" s="16" t="s">
        <v>45</v>
      </c>
      <c r="B22" s="16"/>
      <c r="C22" s="17"/>
      <c r="D22" s="49">
        <v>8644.2000000000007</v>
      </c>
      <c r="E22" s="20"/>
      <c r="F22" s="20"/>
      <c r="G22" s="18"/>
    </row>
    <row r="23" spans="1:11" s="15" customFormat="1" ht="14.4" x14ac:dyDescent="0.3">
      <c r="A23" s="16" t="s">
        <v>52</v>
      </c>
      <c r="B23" s="16"/>
      <c r="C23" s="17"/>
      <c r="D23" s="18"/>
      <c r="E23" s="19"/>
      <c r="F23" s="18"/>
      <c r="G23" s="18"/>
      <c r="J23" s="21"/>
    </row>
    <row r="24" spans="1:11" s="15" customFormat="1" ht="16.2" customHeight="1" x14ac:dyDescent="0.3">
      <c r="A24" s="16" t="s">
        <v>53</v>
      </c>
      <c r="B24" s="16"/>
      <c r="C24" s="17"/>
      <c r="D24" s="18"/>
      <c r="E24" s="19"/>
      <c r="F24" s="18"/>
      <c r="G24" s="18"/>
    </row>
    <row r="25" spans="1:11" s="15" customFormat="1" ht="30" customHeight="1" x14ac:dyDescent="0.3">
      <c r="A25" s="83" t="s">
        <v>24</v>
      </c>
      <c r="B25" s="83"/>
      <c r="C25" s="84"/>
      <c r="D25" s="84"/>
      <c r="E25" s="84"/>
      <c r="F25" s="84"/>
      <c r="G25" s="84"/>
    </row>
    <row r="26" spans="1:11" s="27" customFormat="1" ht="63.6" customHeight="1" x14ac:dyDescent="0.3">
      <c r="A26" s="22" t="s">
        <v>56</v>
      </c>
      <c r="B26" s="23" t="s">
        <v>43</v>
      </c>
      <c r="C26" s="24" t="s">
        <v>57</v>
      </c>
      <c r="D26" s="24" t="s">
        <v>58</v>
      </c>
      <c r="E26" s="22" t="s">
        <v>25</v>
      </c>
      <c r="F26" s="25" t="s">
        <v>59</v>
      </c>
      <c r="G26" s="26" t="s">
        <v>26</v>
      </c>
    </row>
    <row r="27" spans="1:11" s="21" customFormat="1" ht="41.4" x14ac:dyDescent="0.3">
      <c r="A27" s="30">
        <v>253469.96999999951</v>
      </c>
      <c r="B27" s="30" t="s">
        <v>54</v>
      </c>
      <c r="C27" s="31">
        <f>1170155.49+414427.2</f>
        <v>1584582.69</v>
      </c>
      <c r="D27" s="31">
        <f>1121087.58+362603.44</f>
        <v>1483691.02</v>
      </c>
      <c r="E27" s="31">
        <f>C27</f>
        <v>1584582.69</v>
      </c>
      <c r="F27" s="30">
        <f t="shared" ref="F27:F30" si="0">A27+C27-D27</f>
        <v>354361.63999999943</v>
      </c>
      <c r="G27" s="50" t="s">
        <v>44</v>
      </c>
      <c r="H27" s="21" t="s">
        <v>48</v>
      </c>
      <c r="K27" s="21" t="s">
        <v>49</v>
      </c>
    </row>
    <row r="28" spans="1:11" s="21" customFormat="1" ht="22.2" customHeight="1" x14ac:dyDescent="0.3">
      <c r="A28" s="30">
        <v>137429.87999999995</v>
      </c>
      <c r="B28" s="30">
        <v>3.15</v>
      </c>
      <c r="C28" s="31">
        <v>350003.79</v>
      </c>
      <c r="D28" s="31">
        <v>305144.07</v>
      </c>
      <c r="E28" s="31">
        <f t="shared" ref="E28:E29" si="1">C28</f>
        <v>350003.79</v>
      </c>
      <c r="F28" s="30">
        <f t="shared" si="0"/>
        <v>182289.59999999992</v>
      </c>
      <c r="G28" s="50" t="s">
        <v>27</v>
      </c>
    </row>
    <row r="29" spans="1:11" s="21" customFormat="1" ht="41.4" x14ac:dyDescent="0.3">
      <c r="A29" s="30">
        <v>172779.35000000003</v>
      </c>
      <c r="B29" s="51">
        <v>4.5999999999999996</v>
      </c>
      <c r="C29" s="31">
        <v>465286.32</v>
      </c>
      <c r="D29" s="31">
        <v>406699.63</v>
      </c>
      <c r="E29" s="31">
        <f t="shared" si="1"/>
        <v>465286.32</v>
      </c>
      <c r="F29" s="30">
        <f t="shared" si="0"/>
        <v>231366.04000000004</v>
      </c>
      <c r="G29" s="50" t="s">
        <v>28</v>
      </c>
    </row>
    <row r="30" spans="1:11" s="55" customFormat="1" ht="37.5" customHeight="1" x14ac:dyDescent="0.3">
      <c r="A30" s="30">
        <v>142985.89000000004</v>
      </c>
      <c r="B30" s="57">
        <v>3</v>
      </c>
      <c r="C30" s="31">
        <v>310820.40000000002</v>
      </c>
      <c r="D30" s="31">
        <v>227450.52</v>
      </c>
      <c r="E30" s="92">
        <f>E41</f>
        <v>73170.959999999992</v>
      </c>
      <c r="F30" s="30">
        <f t="shared" si="0"/>
        <v>226355.77000000005</v>
      </c>
      <c r="G30" s="25" t="s">
        <v>29</v>
      </c>
    </row>
    <row r="31" spans="1:11" s="21" customFormat="1" ht="14.4" x14ac:dyDescent="0.3">
      <c r="A31" s="52">
        <f>SUM(A27:A30)</f>
        <v>706665.0899999995</v>
      </c>
      <c r="B31" s="52"/>
      <c r="C31" s="52">
        <f>SUM(C27:C30)</f>
        <v>2710693.1999999997</v>
      </c>
      <c r="D31" s="52">
        <f>SUM(D27:D30)</f>
        <v>2422985.2400000002</v>
      </c>
      <c r="E31" s="52">
        <f>SUM(E27:E30)</f>
        <v>2473043.7599999998</v>
      </c>
      <c r="F31" s="52">
        <f>SUM(F27:F30)</f>
        <v>994373.04999999935</v>
      </c>
      <c r="G31" s="53" t="s">
        <v>30</v>
      </c>
      <c r="K31" s="54">
        <f>D31/C31</f>
        <v>0.89386185054066636</v>
      </c>
    </row>
    <row r="32" spans="1:11" s="15" customFormat="1" ht="14.4" x14ac:dyDescent="0.3">
      <c r="A32" s="85" t="s">
        <v>31</v>
      </c>
      <c r="B32" s="85"/>
      <c r="C32" s="86"/>
      <c r="D32" s="86"/>
      <c r="E32" s="86"/>
      <c r="F32" s="86"/>
      <c r="G32" s="16"/>
    </row>
    <row r="33" spans="1:11" s="27" customFormat="1" ht="68.400000000000006" customHeight="1" x14ac:dyDescent="0.3">
      <c r="A33" s="22" t="s">
        <v>56</v>
      </c>
      <c r="B33" s="22"/>
      <c r="C33" s="24" t="s">
        <v>57</v>
      </c>
      <c r="D33" s="24" t="s">
        <v>58</v>
      </c>
      <c r="E33" s="22" t="s">
        <v>25</v>
      </c>
      <c r="F33" s="25" t="s">
        <v>59</v>
      </c>
      <c r="G33" s="24" t="s">
        <v>32</v>
      </c>
    </row>
    <row r="34" spans="1:11" s="15" customFormat="1" ht="32.4" customHeight="1" x14ac:dyDescent="0.3">
      <c r="A34" s="28">
        <v>150688.45000000007</v>
      </c>
      <c r="B34" s="28"/>
      <c r="C34" s="28">
        <v>516556.54</v>
      </c>
      <c r="D34" s="28">
        <v>464567.76</v>
      </c>
      <c r="E34" s="28">
        <f>D34</f>
        <v>464567.76</v>
      </c>
      <c r="F34" s="28">
        <f t="shared" ref="F34:F36" si="2">A34+C34-D34</f>
        <v>202677.22999999998</v>
      </c>
      <c r="G34" s="29" t="s">
        <v>33</v>
      </c>
    </row>
    <row r="35" spans="1:11" s="15" customFormat="1" ht="26.4" customHeight="1" x14ac:dyDescent="0.3">
      <c r="A35" s="28">
        <v>-127119.41999999993</v>
      </c>
      <c r="B35" s="28"/>
      <c r="C35" s="28">
        <v>1145813.8999999999</v>
      </c>
      <c r="D35" s="28">
        <v>936602.65</v>
      </c>
      <c r="E35" s="28">
        <f t="shared" ref="E35:E37" si="3">D35</f>
        <v>936602.65</v>
      </c>
      <c r="F35" s="28">
        <f t="shared" si="2"/>
        <v>82091.829999999958</v>
      </c>
      <c r="G35" s="29" t="s">
        <v>34</v>
      </c>
    </row>
    <row r="36" spans="1:11" s="15" customFormat="1" ht="18" customHeight="1" x14ac:dyDescent="0.3">
      <c r="A36" s="28">
        <v>381005.31999999983</v>
      </c>
      <c r="B36" s="28"/>
      <c r="C36" s="28">
        <v>3031435.67</v>
      </c>
      <c r="D36" s="28">
        <v>2607517.19</v>
      </c>
      <c r="E36" s="28"/>
      <c r="F36" s="28">
        <f t="shared" si="2"/>
        <v>804923.79999999981</v>
      </c>
      <c r="G36" s="29" t="s">
        <v>40</v>
      </c>
    </row>
    <row r="37" spans="1:11" s="21" customFormat="1" ht="27" customHeight="1" x14ac:dyDescent="0.3">
      <c r="A37" s="30">
        <v>108194.76000000001</v>
      </c>
      <c r="B37" s="30"/>
      <c r="C37" s="30">
        <v>222841.93</v>
      </c>
      <c r="D37" s="30">
        <v>194871.38</v>
      </c>
      <c r="E37" s="30">
        <f t="shared" si="3"/>
        <v>194871.38</v>
      </c>
      <c r="F37" s="30">
        <f>A37+C37-D37</f>
        <v>136165.31</v>
      </c>
      <c r="G37" s="25" t="s">
        <v>41</v>
      </c>
    </row>
    <row r="38" spans="1:11" s="15" customFormat="1" ht="15.6" customHeight="1" x14ac:dyDescent="0.3">
      <c r="A38" s="32">
        <f>SUM(A34:A37)</f>
        <v>512769.11</v>
      </c>
      <c r="B38" s="32"/>
      <c r="C38" s="32">
        <f>SUM(C34:C37)</f>
        <v>4916648.0399999991</v>
      </c>
      <c r="D38" s="32">
        <f>SUM(D34:D37)</f>
        <v>4203558.9800000004</v>
      </c>
      <c r="E38" s="32">
        <f>SUM(E34:E37)</f>
        <v>1596041.79</v>
      </c>
      <c r="F38" s="32">
        <f>SUM(F34:F37)</f>
        <v>1225858.17</v>
      </c>
      <c r="G38" s="33" t="s">
        <v>30</v>
      </c>
    </row>
    <row r="39" spans="1:11" s="34" customFormat="1" ht="40.5" customHeight="1" x14ac:dyDescent="0.3">
      <c r="A39" s="76" t="s">
        <v>35</v>
      </c>
      <c r="B39" s="76"/>
      <c r="C39" s="77"/>
      <c r="D39" s="77"/>
      <c r="E39" s="77"/>
      <c r="F39" s="77"/>
      <c r="G39" s="77"/>
    </row>
    <row r="40" spans="1:11" s="34" customFormat="1" ht="65.400000000000006" customHeight="1" x14ac:dyDescent="0.3">
      <c r="A40" s="35" t="s">
        <v>36</v>
      </c>
      <c r="B40" s="36"/>
      <c r="C40" s="36" t="s">
        <v>60</v>
      </c>
      <c r="D40" s="35" t="s">
        <v>37</v>
      </c>
      <c r="E40" s="37" t="s">
        <v>38</v>
      </c>
      <c r="F40" s="36" t="s">
        <v>61</v>
      </c>
      <c r="G40" s="16"/>
    </row>
    <row r="41" spans="1:11" s="3" customFormat="1" ht="26.25" customHeight="1" x14ac:dyDescent="0.3">
      <c r="A41" s="38"/>
      <c r="B41" s="38"/>
      <c r="C41" s="40">
        <v>641089.27</v>
      </c>
      <c r="D41" s="39" t="s">
        <v>39</v>
      </c>
      <c r="E41" s="56">
        <f>E42+E43+E44+E45</f>
        <v>73170.959999999992</v>
      </c>
      <c r="F41" s="40">
        <f>C41+D30-E30</f>
        <v>795368.83000000007</v>
      </c>
      <c r="G41" s="41"/>
    </row>
    <row r="42" spans="1:11" s="7" customFormat="1" ht="27.6" customHeight="1" x14ac:dyDescent="0.3">
      <c r="A42" s="42">
        <v>1</v>
      </c>
      <c r="B42" s="42"/>
      <c r="C42" s="43"/>
      <c r="D42" s="60" t="s">
        <v>50</v>
      </c>
      <c r="E42" s="58">
        <v>59465.96</v>
      </c>
      <c r="F42" s="44"/>
      <c r="G42" s="45"/>
    </row>
    <row r="43" spans="1:11" s="15" customFormat="1" ht="31.2" customHeight="1" x14ac:dyDescent="0.3">
      <c r="A43" s="42">
        <v>2</v>
      </c>
      <c r="B43" s="42"/>
      <c r="C43" s="46" t="s">
        <v>67</v>
      </c>
      <c r="D43" s="63" t="s">
        <v>70</v>
      </c>
      <c r="E43" s="59">
        <v>4200</v>
      </c>
      <c r="F43" s="47"/>
    </row>
    <row r="44" spans="1:11" s="15" customFormat="1" ht="30.6" customHeight="1" x14ac:dyDescent="0.3">
      <c r="A44" s="42">
        <v>3</v>
      </c>
      <c r="B44" s="42"/>
      <c r="C44" s="48" t="s">
        <v>67</v>
      </c>
      <c r="D44" s="63" t="s">
        <v>69</v>
      </c>
      <c r="E44" s="59">
        <v>2800</v>
      </c>
      <c r="F44" s="47"/>
    </row>
    <row r="45" spans="1:11" s="62" customFormat="1" ht="58.2" customHeight="1" x14ac:dyDescent="0.3">
      <c r="A45" s="42">
        <v>4</v>
      </c>
      <c r="B45" s="61"/>
      <c r="C45" s="48" t="s">
        <v>67</v>
      </c>
      <c r="D45" s="63" t="s">
        <v>68</v>
      </c>
      <c r="E45" s="58">
        <f>1350*3+1125+180+1350</f>
        <v>6705</v>
      </c>
      <c r="F45" s="47"/>
    </row>
    <row r="46" spans="1:11" s="8" customFormat="1" ht="42" x14ac:dyDescent="0.3">
      <c r="A46" s="87" t="s">
        <v>46</v>
      </c>
      <c r="B46" s="87"/>
      <c r="C46" s="88" t="s">
        <v>65</v>
      </c>
      <c r="D46" s="88" t="s">
        <v>58</v>
      </c>
      <c r="E46" s="88" t="s">
        <v>66</v>
      </c>
      <c r="F46" s="14"/>
      <c r="H46" s="89"/>
      <c r="I46" s="12" t="s">
        <v>47</v>
      </c>
      <c r="K46" s="90" t="s">
        <v>71</v>
      </c>
    </row>
    <row r="47" spans="1:11" s="8" customFormat="1" x14ac:dyDescent="0.3">
      <c r="A47" s="87"/>
      <c r="B47" s="87"/>
      <c r="C47" s="88">
        <v>9000</v>
      </c>
      <c r="D47" s="88">
        <f t="shared" ref="D47" si="4">C47</f>
        <v>9000</v>
      </c>
      <c r="E47" s="88">
        <f>D47+C47</f>
        <v>18000</v>
      </c>
      <c r="F47" s="88"/>
    </row>
    <row r="48" spans="1:11" ht="19.8" customHeight="1" x14ac:dyDescent="0.3">
      <c r="A48" s="91" t="s">
        <v>64</v>
      </c>
      <c r="B48" s="91"/>
      <c r="C48" s="91"/>
      <c r="D48" s="91"/>
      <c r="E48" s="91"/>
      <c r="F48" s="91"/>
      <c r="G48" s="91"/>
    </row>
    <row r="49" spans="1:7" ht="94.2" customHeight="1" x14ac:dyDescent="0.3">
      <c r="A49" s="75" t="s">
        <v>62</v>
      </c>
      <c r="B49" s="75"/>
      <c r="C49" s="75"/>
      <c r="D49" s="75"/>
      <c r="E49" s="75"/>
      <c r="F49" s="75"/>
      <c r="G49" s="75"/>
    </row>
    <row r="50" spans="1:7" ht="27.6" customHeight="1" x14ac:dyDescent="0.3">
      <c r="A50" s="75" t="s">
        <v>63</v>
      </c>
      <c r="B50" s="75"/>
      <c r="C50" s="75"/>
      <c r="D50" s="75"/>
      <c r="E50" s="75"/>
      <c r="F50" s="75"/>
      <c r="G50" s="75"/>
    </row>
  </sheetData>
  <mergeCells count="26">
    <mergeCell ref="A18:G18"/>
    <mergeCell ref="A19:G19"/>
    <mergeCell ref="A20:G20"/>
    <mergeCell ref="A25:G25"/>
    <mergeCell ref="A32:F32"/>
    <mergeCell ref="D13:E13"/>
    <mergeCell ref="D14:E14"/>
    <mergeCell ref="A15:E15"/>
    <mergeCell ref="D16:E16"/>
    <mergeCell ref="A17:G17"/>
    <mergeCell ref="A48:G48"/>
    <mergeCell ref="A49:G49"/>
    <mergeCell ref="A50:G50"/>
    <mergeCell ref="D12:E12"/>
    <mergeCell ref="A1:E1"/>
    <mergeCell ref="A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A39:G39"/>
  </mergeCells>
  <pageMargins left="0.31496062992125984" right="0.11811023622047245" top="0.74803149606299213" bottom="0.74803149606299213" header="0.31496062992125984" footer="0.31496062992125984"/>
  <pageSetup paperSize="9" scale="77" orientation="portrait" horizontalDpi="180" verticalDpi="180" r:id="rId1"/>
  <rowBreaks count="1" manualBreakCount="1">
    <brk id="16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Лист3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2019-03-22T13:42:10Z</dcterms:modified>
</cp:coreProperties>
</file>