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1760"/>
  </bookViews>
  <sheets>
    <sheet name="2018" sheetId="8" r:id="rId1"/>
    <sheet name="Лист1" sheetId="1" r:id="rId2"/>
  </sheets>
  <definedNames>
    <definedName name="_xlnm.Print_Area" localSheetId="0">'2018'!$A$1:$G$51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8" l="1"/>
  <c r="H29" i="8"/>
  <c r="H30" i="8"/>
  <c r="H27" i="8"/>
  <c r="E48" i="8" l="1"/>
  <c r="D27" i="8" l="1"/>
  <c r="C27" i="8"/>
  <c r="E44" i="8"/>
  <c r="E42" i="8" s="1"/>
  <c r="D32" i="8" l="1"/>
  <c r="C32" i="8"/>
  <c r="C39" i="8"/>
  <c r="E38" i="8"/>
  <c r="E37" i="8"/>
  <c r="F37" i="8"/>
  <c r="E36" i="8"/>
  <c r="F36" i="8"/>
  <c r="D39" i="8"/>
  <c r="F35" i="8"/>
  <c r="F30" i="8"/>
  <c r="E30" i="8"/>
  <c r="F42" i="8" s="1"/>
  <c r="F29" i="8"/>
  <c r="E29" i="8"/>
  <c r="F28" i="8"/>
  <c r="E28" i="8"/>
  <c r="F27" i="8"/>
  <c r="B27" i="8"/>
  <c r="E6" i="8"/>
  <c r="E27" i="8" l="1"/>
  <c r="E32" i="8" s="1"/>
  <c r="A39" i="8"/>
  <c r="F38" i="8"/>
  <c r="F39" i="8" s="1"/>
  <c r="A32" i="8"/>
  <c r="F32" i="8"/>
  <c r="E35" i="8"/>
  <c r="E39" i="8" s="1"/>
</calcChain>
</file>

<file path=xl/sharedStrings.xml><?xml version="1.0" encoding="utf-8"?>
<sst xmlns="http://schemas.openxmlformats.org/spreadsheetml/2006/main" count="77" uniqueCount="69">
  <si>
    <t>Итого</t>
  </si>
  <si>
    <t>Генерала Попова 18 корпус 1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</si>
  <si>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</si>
  <si>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</si>
  <si>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</si>
  <si>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</si>
  <si>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</si>
  <si>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</si>
  <si>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</si>
  <si>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</si>
  <si>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</si>
  <si>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</si>
  <si>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</si>
  <si>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</si>
  <si>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</si>
  <si>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</si>
  <si>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панельный 3-х подъездный дом</t>
  </si>
  <si>
    <t>системы инжинерно- технического обеспечения</t>
  </si>
  <si>
    <t>дом с центральным отоплением через 3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</si>
  <si>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</si>
  <si>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</si>
  <si>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</si>
  <si>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</si>
  <si>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</si>
  <si>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</si>
  <si>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</si>
  <si>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</si>
  <si>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 + мусоропровод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</si>
  <si>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</si>
  <si>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</si>
  <si>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</si>
  <si>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 xml:space="preserve">Итого 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</si>
  <si>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</si>
  <si>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</si>
  <si>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</si>
  <si>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</si>
  <si>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</si>
  <si>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</si>
  <si>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</si>
  <si>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</si>
  <si>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</si>
  <si>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Текущий ремонт</t>
  </si>
  <si>
    <t xml:space="preserve">Общая площадь площадь жилых помещений </t>
  </si>
  <si>
    <t>оборудование  МТС+ МАКСНЕТ+РОСТЕЛЕКОМ+Вымпелком</t>
  </si>
  <si>
    <t>Тарифы</t>
  </si>
  <si>
    <t>Электроэнергия (в том числе освещение МОП)</t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</si>
  <si>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108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</si>
  <si>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1991</t>
    </r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</si>
  <si>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Генерала Попова д. 18 корпус 1</t>
    </r>
  </si>
  <si>
    <t>ПЕРЕД СОБСТВЕННИКАМИ ПОМЕЩЕНИЙ О ВЫПОЛНЕНИИ ДОГОВОРА УПРАВЛЕНИЯ № 01-30/08-09 от 01.10.2009г. ЗА 2018 год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</si>
  <si>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</si>
  <si>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</si>
  <si>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</si>
  <si>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</si>
  <si>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Остаток по тек. ремонту, на январь 2018 руб.</t>
  </si>
  <si>
    <t>Итого остаток по тек. ремонту, на январь 2019 руб.</t>
  </si>
  <si>
    <t xml:space="preserve">Сумма задолженности населения на 01.01.2018г., руб </t>
  </si>
  <si>
    <t>Провайдеры</t>
  </si>
  <si>
    <t>Накоплено на янв 2018</t>
  </si>
  <si>
    <t>Итого остаток, на  2019 руб.</t>
  </si>
  <si>
    <t>В целях контроля отчет предоставлен__________________/________________ "___"____________  _______года</t>
  </si>
  <si>
    <t xml:space="preserve">                            (подпись)</t>
  </si>
  <si>
    <t>Ремонт кровли жилого дома кв. 29</t>
  </si>
  <si>
    <t>Акт аварийности</t>
  </si>
  <si>
    <t>Акт внепланового осмотра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</si>
  <si>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</si>
  <si>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r>
      <t>ВНИМАНИЕ: Общий долг жителей Вашего дома за жилищно-коммунальные услуги равен 1 488 932,29 руб., в т.ч. по кв. 1,9</t>
    </r>
    <r>
      <rPr>
        <sz val="10"/>
        <color theme="1"/>
        <rFont val="Times New Roman"/>
        <family val="1"/>
        <charset val="204"/>
      </rPr>
      <t>(203,209,309)</t>
    </r>
    <r>
      <rPr>
        <b/>
        <sz val="10"/>
        <color theme="1"/>
        <rFont val="Times New Roman"/>
        <family val="1"/>
        <charset val="204"/>
      </rPr>
      <t>,26,37,38,60,66,69,71,72,73,76</t>
    </r>
  </si>
  <si>
    <t>Услуги экскаватора-погрузчика 19.02.2018-2час, 07.03.2018-2час,</t>
  </si>
  <si>
    <t>Услуги экскаватора-погрузчика 06,12.2018,10.12.2018-1,08час, 29.12.2018-1час, 17.01.2019, 31.01.2019-2,1час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</si>
</sst>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0" borderId="0" xfId="2" applyFont="1" applyAlignment="1">
      <alignment wrapText="1"/>
    </xf>
    <xf numFmtId="0" fontId="5" fillId="0" borderId="0" xfId="2" applyFont="1" applyAlignment="1">
      <alignment horizontal="right" vertical="center" wrapText="1"/>
    </xf>
    <xf numFmtId="0" fontId="7" fillId="0" borderId="1" xfId="2" applyFont="1" applyBorder="1" applyAlignment="1">
      <alignment horizontal="right" vertical="center" wrapText="1"/>
    </xf>
    <xf numFmtId="0" fontId="8" fillId="0" borderId="0" xfId="2" applyFont="1" applyAlignment="1">
      <alignment wrapText="1"/>
    </xf>
    <xf numFmtId="0" fontId="5" fillId="0" borderId="1" xfId="2" applyFont="1" applyBorder="1" applyAlignment="1">
      <alignment wrapText="1"/>
    </xf>
    <xf numFmtId="0" fontId="4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 vertical="center" wrapText="1"/>
    </xf>
    <xf numFmtId="0" fontId="4" fillId="0" borderId="0" xfId="2" applyFont="1" applyAlignment="1">
      <alignment wrapText="1"/>
    </xf>
    <xf numFmtId="0" fontId="10" fillId="0" borderId="1" xfId="2" applyFont="1" applyBorder="1" applyAlignment="1">
      <alignment wrapText="1"/>
    </xf>
    <xf numFmtId="0" fontId="15" fillId="0" borderId="0" xfId="2" applyFont="1"/>
    <xf numFmtId="0" fontId="12" fillId="0" borderId="0" xfId="2" applyFont="1" applyBorder="1" applyAlignment="1">
      <alignment horizontal="center" vertical="center" wrapText="1"/>
    </xf>
    <xf numFmtId="0" fontId="15" fillId="0" borderId="0" xfId="2" applyFont="1" applyAlignment="1"/>
    <xf numFmtId="0" fontId="14" fillId="0" borderId="0" xfId="2" applyFont="1" applyAlignment="1"/>
    <xf numFmtId="164" fontId="17" fillId="2" borderId="0" xfId="2" applyNumberFormat="1" applyFont="1" applyFill="1" applyAlignment="1"/>
    <xf numFmtId="0" fontId="18" fillId="0" borderId="1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2" fontId="15" fillId="0" borderId="1" xfId="2" applyNumberFormat="1" applyFont="1" applyBorder="1"/>
    <xf numFmtId="2" fontId="19" fillId="0" borderId="1" xfId="0" applyNumberFormat="1" applyFont="1" applyBorder="1"/>
    <xf numFmtId="2" fontId="15" fillId="0" borderId="1" xfId="2" applyNumberFormat="1" applyFont="1" applyFill="1" applyBorder="1"/>
    <xf numFmtId="0" fontId="15" fillId="0" borderId="1" xfId="2" applyFont="1" applyBorder="1" applyAlignment="1">
      <alignment wrapText="1"/>
    </xf>
    <xf numFmtId="2" fontId="19" fillId="0" borderId="1" xfId="0" applyNumberFormat="1" applyFont="1" applyBorder="1" applyAlignment="1">
      <alignment horizontal="right"/>
    </xf>
    <xf numFmtId="2" fontId="15" fillId="2" borderId="1" xfId="2" applyNumberFormat="1" applyFont="1" applyFill="1" applyBorder="1"/>
    <xf numFmtId="2" fontId="19" fillId="0" borderId="1" xfId="2" applyNumberFormat="1" applyFont="1" applyBorder="1"/>
    <xf numFmtId="2" fontId="19" fillId="0" borderId="1" xfId="2" applyNumberFormat="1" applyFont="1" applyFill="1" applyBorder="1"/>
    <xf numFmtId="2" fontId="19" fillId="3" borderId="1" xfId="2" applyNumberFormat="1" applyFont="1" applyFill="1" applyBorder="1"/>
    <xf numFmtId="0" fontId="19" fillId="0" borderId="1" xfId="2" applyFont="1" applyBorder="1" applyAlignment="1">
      <alignment wrapText="1"/>
    </xf>
    <xf numFmtId="2" fontId="12" fillId="0" borderId="1" xfId="2" applyNumberFormat="1" applyFont="1" applyBorder="1"/>
    <xf numFmtId="0" fontId="12" fillId="0" borderId="1" xfId="2" applyFont="1" applyBorder="1" applyAlignment="1">
      <alignment wrapText="1"/>
    </xf>
    <xf numFmtId="0" fontId="15" fillId="0" borderId="0" xfId="2" applyFont="1" applyAlignment="1">
      <alignment wrapText="1"/>
    </xf>
    <xf numFmtId="4" fontId="18" fillId="4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15" fillId="0" borderId="0" xfId="2" applyFont="1" applyAlignment="1">
      <alignment vertical="center" wrapText="1"/>
    </xf>
    <xf numFmtId="2" fontId="15" fillId="0" borderId="0" xfId="2" applyNumberFormat="1" applyFont="1" applyAlignment="1">
      <alignment wrapText="1"/>
    </xf>
    <xf numFmtId="0" fontId="19" fillId="0" borderId="0" xfId="2" applyFont="1" applyAlignment="1">
      <alignment wrapText="1"/>
    </xf>
    <xf numFmtId="0" fontId="15" fillId="3" borderId="1" xfId="2" applyFont="1" applyFill="1" applyBorder="1" applyAlignment="1">
      <alignment horizontal="center" vertical="center" wrapText="1"/>
    </xf>
    <xf numFmtId="0" fontId="18" fillId="3" borderId="1" xfId="2" applyNumberFormat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10" fillId="3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wrapText="1"/>
    </xf>
    <xf numFmtId="2" fontId="12" fillId="3" borderId="1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wrapText="1"/>
    </xf>
    <xf numFmtId="0" fontId="5" fillId="0" borderId="1" xfId="2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right" vertical="center" wrapText="1"/>
    </xf>
    <xf numFmtId="0" fontId="15" fillId="0" borderId="0" xfId="2" applyFont="1" applyAlignment="1">
      <alignment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wrapText="1"/>
    </xf>
    <xf numFmtId="0" fontId="3" fillId="0" borderId="4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left" wrapText="1"/>
    </xf>
    <xf numFmtId="0" fontId="4" fillId="0" borderId="3" xfId="2" applyFont="1" applyBorder="1" applyAlignment="1">
      <alignment horizontal="left" wrapText="1"/>
    </xf>
    <xf numFmtId="0" fontId="4" fillId="0" borderId="1" xfId="2" applyFont="1" applyBorder="1" applyAlignment="1">
      <alignment horizontal="right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right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5" fillId="0" borderId="0" xfId="2" applyFont="1" applyAlignment="1">
      <alignment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5" fillId="0" borderId="0" xfId="2" applyFont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13" fillId="0" borderId="4" xfId="2" applyFont="1" applyBorder="1" applyAlignment="1">
      <alignment horizontal="left" vertical="center" wrapText="1"/>
    </xf>
    <xf numFmtId="0" fontId="15" fillId="0" borderId="4" xfId="2" applyFont="1" applyBorder="1" applyAlignment="1">
      <alignment wrapText="1"/>
    </xf>
    <xf numFmtId="0" fontId="12" fillId="0" borderId="0" xfId="2" applyFont="1" applyAlignment="1"/>
    <xf numFmtId="0" fontId="15" fillId="0" borderId="0" xfId="2" applyFont="1" applyAlignment="1"/>
    <xf numFmtId="0" fontId="13" fillId="0" borderId="0" xfId="2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1"/>
  <sheetViews>
    <sheetView tabSelected="1" topLeftCell="A21" zoomScaleNormal="100" workbookViewId="0">
      <selection activeCell="H27" sqref="H27:H30"/>
    </sheetView>
  </sheetViews>
  <sheetFormatPr defaultColWidth="9.109375" defaultRowHeight="13.8" x14ac:dyDescent="0.3"/>
  <cols>
    <col min="1" max="1" width="14.88671875" style="2" customWidth="1"/>
    <col min="2" max="2" width="12" style="2" customWidth="1"/>
    <col min="3" max="3" width="12.109375" style="2" customWidth="1"/>
    <col min="4" max="4" width="17.5546875" style="2" customWidth="1"/>
    <col min="5" max="5" width="11.5546875" style="1" customWidth="1"/>
    <col min="6" max="6" width="14.6640625" style="1" customWidth="1"/>
    <col min="7" max="7" width="23.33203125" style="1" customWidth="1"/>
    <col min="8" max="8" width="9.44140625" style="1" bestFit="1" customWidth="1"/>
    <col min="9" max="9" width="3.109375" style="1" customWidth="1"/>
    <col min="10" max="10" width="5.88671875" style="1" hidden="1" customWidth="1"/>
    <col min="11" max="16384" width="9.109375" style="1"/>
  </cols>
  <sheetData>
    <row r="1" spans="1:7" x14ac:dyDescent="0.3">
      <c r="A1" s="55" t="s">
        <v>1</v>
      </c>
      <c r="B1" s="55"/>
      <c r="C1" s="55"/>
      <c r="D1" s="55"/>
      <c r="E1" s="55"/>
      <c r="F1" s="55"/>
      <c r="G1" s="9"/>
    </row>
    <row r="2" spans="1:7" ht="12" customHeight="1" x14ac:dyDescent="0.3">
      <c r="A2" s="56" t="s">
        <v>2</v>
      </c>
      <c r="B2" s="56"/>
      <c r="C2" s="56"/>
      <c r="D2" s="56"/>
      <c r="E2" s="56"/>
      <c r="F2" s="56"/>
      <c r="G2" s="9"/>
    </row>
    <row r="3" spans="1:7" x14ac:dyDescent="0.3">
      <c r="A3" s="8">
        <v>1</v>
      </c>
      <c r="B3" s="6"/>
      <c r="C3" s="57" t="s">
        <v>3</v>
      </c>
      <c r="D3" s="58"/>
      <c r="E3" s="59">
        <v>1991</v>
      </c>
      <c r="F3" s="59"/>
      <c r="G3" s="9"/>
    </row>
    <row r="4" spans="1:7" x14ac:dyDescent="0.3">
      <c r="A4" s="8">
        <v>2</v>
      </c>
      <c r="B4" s="6"/>
      <c r="C4" s="57" t="s">
        <v>4</v>
      </c>
      <c r="D4" s="58"/>
      <c r="E4" s="59">
        <v>9</v>
      </c>
      <c r="F4" s="59"/>
      <c r="G4" s="9"/>
    </row>
    <row r="5" spans="1:7" x14ac:dyDescent="0.3">
      <c r="A5" s="8">
        <v>3</v>
      </c>
      <c r="B5" s="6"/>
      <c r="C5" s="57" t="s">
        <v>5</v>
      </c>
      <c r="D5" s="58"/>
      <c r="E5" s="59">
        <v>108</v>
      </c>
      <c r="F5" s="59"/>
      <c r="G5" s="9"/>
    </row>
    <row r="6" spans="1:7" x14ac:dyDescent="0.3">
      <c r="A6" s="8">
        <v>4</v>
      </c>
      <c r="B6" s="6"/>
      <c r="C6" s="57" t="s">
        <v>6</v>
      </c>
      <c r="D6" s="58"/>
      <c r="E6" s="69">
        <f>E22</f>
        <v>6182.7</v>
      </c>
      <c r="F6" s="59"/>
      <c r="G6" s="9"/>
    </row>
    <row r="7" spans="1:7" x14ac:dyDescent="0.3">
      <c r="A7" s="8">
        <v>5</v>
      </c>
      <c r="B7" s="6"/>
      <c r="C7" s="57" t="s">
        <v>7</v>
      </c>
      <c r="D7" s="58"/>
      <c r="E7" s="59">
        <v>0</v>
      </c>
      <c r="F7" s="59"/>
      <c r="G7" s="9"/>
    </row>
    <row r="8" spans="1:7" ht="30.75" customHeight="1" x14ac:dyDescent="0.3">
      <c r="A8" s="8">
        <v>6</v>
      </c>
      <c r="B8" s="6"/>
      <c r="C8" s="60" t="s">
        <v>8</v>
      </c>
      <c r="D8" s="61"/>
      <c r="E8" s="67">
        <v>789.3</v>
      </c>
      <c r="F8" s="67"/>
      <c r="G8" s="9"/>
    </row>
    <row r="9" spans="1:7" ht="39.6" customHeight="1" x14ac:dyDescent="0.3">
      <c r="A9" s="8">
        <v>7</v>
      </c>
      <c r="B9" s="6"/>
      <c r="C9" s="60" t="s">
        <v>9</v>
      </c>
      <c r="D9" s="61"/>
      <c r="E9" s="60" t="s">
        <v>10</v>
      </c>
      <c r="F9" s="61"/>
      <c r="G9" s="9"/>
    </row>
    <row r="10" spans="1:7" x14ac:dyDescent="0.3">
      <c r="A10" s="8">
        <v>8</v>
      </c>
      <c r="B10" s="6"/>
      <c r="C10" s="57" t="s">
        <v>11</v>
      </c>
      <c r="D10" s="58"/>
      <c r="E10" s="62" t="s">
        <v>12</v>
      </c>
      <c r="F10" s="63"/>
      <c r="G10" s="9"/>
    </row>
    <row r="11" spans="1:7" x14ac:dyDescent="0.3">
      <c r="A11" s="8">
        <v>9</v>
      </c>
      <c r="B11" s="6"/>
      <c r="C11" s="57" t="s">
        <v>13</v>
      </c>
      <c r="D11" s="58"/>
      <c r="E11" s="64" t="s">
        <v>12</v>
      </c>
      <c r="F11" s="64"/>
      <c r="G11" s="9"/>
    </row>
    <row r="12" spans="1:7" ht="39" customHeight="1" x14ac:dyDescent="0.3">
      <c r="A12" s="8">
        <v>10</v>
      </c>
      <c r="B12" s="6"/>
      <c r="C12" s="57" t="s">
        <v>14</v>
      </c>
      <c r="D12" s="58"/>
      <c r="E12" s="64" t="s">
        <v>12</v>
      </c>
      <c r="F12" s="64"/>
      <c r="G12" s="9"/>
    </row>
    <row r="13" spans="1:7" ht="25.8" customHeight="1" x14ac:dyDescent="0.3">
      <c r="A13" s="8">
        <v>11</v>
      </c>
      <c r="B13" s="6"/>
      <c r="C13" s="57" t="s">
        <v>15</v>
      </c>
      <c r="D13" s="58"/>
      <c r="E13" s="60" t="s">
        <v>16</v>
      </c>
      <c r="F13" s="61"/>
      <c r="G13" s="9"/>
    </row>
    <row r="14" spans="1:7" ht="65.25" customHeight="1" x14ac:dyDescent="0.3">
      <c r="A14" s="8">
        <v>12</v>
      </c>
      <c r="B14" s="6"/>
      <c r="C14" s="60" t="s">
        <v>17</v>
      </c>
      <c r="D14" s="61"/>
      <c r="E14" s="65" t="s">
        <v>18</v>
      </c>
      <c r="F14" s="66"/>
      <c r="G14" s="9"/>
    </row>
    <row r="15" spans="1:7" ht="17.399999999999999" customHeight="1" x14ac:dyDescent="0.3">
      <c r="A15" s="70" t="s">
        <v>19</v>
      </c>
      <c r="B15" s="70"/>
      <c r="C15" s="70"/>
      <c r="D15" s="70"/>
      <c r="E15" s="71"/>
      <c r="F15" s="71"/>
      <c r="G15" s="9"/>
    </row>
    <row r="16" spans="1:7" s="4" customFormat="1" ht="25.8" customHeight="1" x14ac:dyDescent="0.3">
      <c r="A16" s="3">
        <v>1</v>
      </c>
      <c r="B16" s="7"/>
      <c r="C16" s="72" t="s">
        <v>20</v>
      </c>
      <c r="D16" s="73"/>
      <c r="E16" s="68" t="s">
        <v>43</v>
      </c>
      <c r="F16" s="68"/>
      <c r="G16" s="68"/>
    </row>
    <row r="17" spans="1:9" s="33" customFormat="1" ht="12.75" customHeight="1" x14ac:dyDescent="0.25">
      <c r="A17" s="74" t="s">
        <v>21</v>
      </c>
      <c r="B17" s="74"/>
      <c r="C17" s="75"/>
      <c r="D17" s="75"/>
      <c r="E17" s="75"/>
      <c r="F17" s="75"/>
      <c r="G17" s="75"/>
    </row>
    <row r="18" spans="1:9" s="33" customFormat="1" ht="12.75" customHeight="1" x14ac:dyDescent="0.25">
      <c r="A18" s="76" t="s">
        <v>22</v>
      </c>
      <c r="B18" s="76"/>
      <c r="C18" s="75"/>
      <c r="D18" s="75"/>
      <c r="E18" s="75"/>
      <c r="F18" s="75"/>
      <c r="G18" s="75"/>
    </row>
    <row r="19" spans="1:9" s="33" customFormat="1" ht="28.95" customHeight="1" x14ac:dyDescent="0.25">
      <c r="A19" s="77" t="s">
        <v>49</v>
      </c>
      <c r="B19" s="77"/>
      <c r="C19" s="75"/>
      <c r="D19" s="75"/>
      <c r="E19" s="75"/>
      <c r="F19" s="75"/>
      <c r="G19" s="75"/>
    </row>
    <row r="20" spans="1:9" s="33" customFormat="1" x14ac:dyDescent="0.25">
      <c r="A20" s="78" t="s">
        <v>23</v>
      </c>
      <c r="B20" s="78"/>
      <c r="C20" s="75"/>
      <c r="D20" s="75"/>
      <c r="E20" s="75"/>
      <c r="F20" s="75"/>
      <c r="G20" s="75"/>
    </row>
    <row r="21" spans="1:9" s="33" customFormat="1" x14ac:dyDescent="0.25">
      <c r="A21" s="11" t="s">
        <v>48</v>
      </c>
      <c r="B21" s="11"/>
      <c r="C21" s="12"/>
      <c r="D21" s="13"/>
      <c r="E21" s="14"/>
      <c r="F21" s="13"/>
      <c r="G21" s="13"/>
    </row>
    <row r="22" spans="1:9" s="33" customFormat="1" x14ac:dyDescent="0.25">
      <c r="A22" s="11" t="s">
        <v>42</v>
      </c>
      <c r="B22" s="11"/>
      <c r="C22" s="12"/>
      <c r="D22" s="13"/>
      <c r="E22" s="15">
        <v>6182.7</v>
      </c>
      <c r="F22" s="13"/>
      <c r="G22" s="13"/>
    </row>
    <row r="23" spans="1:9" s="33" customFormat="1" x14ac:dyDescent="0.25">
      <c r="A23" s="11" t="s">
        <v>46</v>
      </c>
      <c r="B23" s="11"/>
      <c r="C23" s="12"/>
      <c r="D23" s="13"/>
      <c r="E23" s="14"/>
      <c r="F23" s="13"/>
      <c r="G23" s="13"/>
    </row>
    <row r="24" spans="1:9" s="33" customFormat="1" x14ac:dyDescent="0.25">
      <c r="A24" s="11" t="s">
        <v>47</v>
      </c>
      <c r="B24" s="11"/>
      <c r="C24" s="12"/>
      <c r="D24" s="13"/>
      <c r="E24" s="14"/>
      <c r="F24" s="13"/>
      <c r="G24" s="13"/>
    </row>
    <row r="25" spans="1:9" s="33" customFormat="1" ht="31.95" customHeight="1" x14ac:dyDescent="0.25">
      <c r="A25" s="81" t="s">
        <v>24</v>
      </c>
      <c r="B25" s="81"/>
      <c r="C25" s="82"/>
      <c r="D25" s="82"/>
      <c r="E25" s="82"/>
      <c r="F25" s="82"/>
      <c r="G25" s="82"/>
    </row>
    <row r="26" spans="1:9" s="36" customFormat="1" ht="70.2" customHeight="1" x14ac:dyDescent="0.3">
      <c r="A26" s="16" t="s">
        <v>56</v>
      </c>
      <c r="B26" s="17" t="s">
        <v>44</v>
      </c>
      <c r="C26" s="18" t="s">
        <v>51</v>
      </c>
      <c r="D26" s="18" t="s">
        <v>52</v>
      </c>
      <c r="E26" s="16" t="s">
        <v>25</v>
      </c>
      <c r="F26" s="19" t="s">
        <v>53</v>
      </c>
      <c r="G26" s="20" t="s">
        <v>26</v>
      </c>
    </row>
    <row r="27" spans="1:9" s="33" customFormat="1" ht="27" customHeight="1" x14ac:dyDescent="0.25">
      <c r="A27" s="21">
        <v>81486.070000000182</v>
      </c>
      <c r="B27" s="22">
        <f>7.97+0.92</f>
        <v>8.89</v>
      </c>
      <c r="C27" s="23">
        <f>665201.4+74192.4</f>
        <v>739393.8</v>
      </c>
      <c r="D27" s="23">
        <f>680720.56+76658.82</f>
        <v>757379.38000000012</v>
      </c>
      <c r="E27" s="23">
        <f>C27</f>
        <v>739393.8</v>
      </c>
      <c r="F27" s="21">
        <f>A27+C27-D27</f>
        <v>63500.490000000107</v>
      </c>
      <c r="G27" s="10" t="s">
        <v>27</v>
      </c>
      <c r="H27" s="37">
        <f>D27/B27/12</f>
        <v>7099.5442444694418</v>
      </c>
      <c r="I27" s="37"/>
    </row>
    <row r="28" spans="1:9" s="33" customFormat="1" ht="18.75" customHeight="1" x14ac:dyDescent="0.25">
      <c r="A28" s="21">
        <v>66435.370000000141</v>
      </c>
      <c r="B28" s="22">
        <v>3.15</v>
      </c>
      <c r="C28" s="23">
        <v>188489.45</v>
      </c>
      <c r="D28" s="23">
        <v>206731.97</v>
      </c>
      <c r="E28" s="23">
        <f t="shared" ref="E28:E29" si="0">C28</f>
        <v>188489.45</v>
      </c>
      <c r="F28" s="21">
        <f t="shared" ref="F28:F30" si="1">A28+C28-D28</f>
        <v>48192.850000000151</v>
      </c>
      <c r="G28" s="24" t="s">
        <v>28</v>
      </c>
      <c r="H28" s="37">
        <f t="shared" ref="H28:H30" si="2">D28/B28/12</f>
        <v>5469.0997354497349</v>
      </c>
    </row>
    <row r="29" spans="1:9" s="33" customFormat="1" ht="48" customHeight="1" x14ac:dyDescent="0.25">
      <c r="A29" s="21">
        <v>18043.079999999958</v>
      </c>
      <c r="B29" s="25">
        <v>4.5999999999999996</v>
      </c>
      <c r="C29" s="23">
        <v>341285.04</v>
      </c>
      <c r="D29" s="23">
        <v>344241.1</v>
      </c>
      <c r="E29" s="23">
        <f t="shared" si="0"/>
        <v>341285.04</v>
      </c>
      <c r="F29" s="21">
        <f t="shared" si="1"/>
        <v>15087.01999999996</v>
      </c>
      <c r="G29" s="10" t="s">
        <v>29</v>
      </c>
      <c r="H29" s="37">
        <f t="shared" si="2"/>
        <v>6236.251811594203</v>
      </c>
    </row>
    <row r="30" spans="1:9" s="33" customFormat="1" ht="28.2" customHeight="1" x14ac:dyDescent="0.25">
      <c r="A30" s="21">
        <v>11713.239999999962</v>
      </c>
      <c r="B30" s="22">
        <v>1.82</v>
      </c>
      <c r="C30" s="23">
        <v>135030.48000000001</v>
      </c>
      <c r="D30" s="23">
        <v>110190.89</v>
      </c>
      <c r="E30" s="26">
        <f>E42</f>
        <v>63486.68</v>
      </c>
      <c r="F30" s="21">
        <f t="shared" si="1"/>
        <v>36552.829999999973</v>
      </c>
      <c r="G30" s="24" t="s">
        <v>30</v>
      </c>
      <c r="H30" s="37">
        <f t="shared" si="2"/>
        <v>5045.3704212454213</v>
      </c>
    </row>
    <row r="31" spans="1:9" s="38" customFormat="1" ht="0.6" hidden="1" customHeight="1" x14ac:dyDescent="0.25">
      <c r="A31" s="27"/>
      <c r="B31" s="27"/>
      <c r="C31" s="28"/>
      <c r="D31" s="28"/>
      <c r="E31" s="29"/>
      <c r="F31" s="27"/>
      <c r="G31" s="30"/>
    </row>
    <row r="32" spans="1:9" s="33" customFormat="1" ht="14.4" customHeight="1" x14ac:dyDescent="0.25">
      <c r="A32" s="31">
        <f>A27+A28+A29+A30+A31</f>
        <v>177677.76000000024</v>
      </c>
      <c r="B32" s="31"/>
      <c r="C32" s="31">
        <f>C27+C28+C29+C30+C31</f>
        <v>1404198.77</v>
      </c>
      <c r="D32" s="31">
        <f>D27+D28+D29+D30+D31</f>
        <v>1418543.34</v>
      </c>
      <c r="E32" s="31">
        <f>E27+E28+E29+E30+E31</f>
        <v>1332654.97</v>
      </c>
      <c r="F32" s="31">
        <f>F27+F28+F29+F30+F31</f>
        <v>163333.19000000018</v>
      </c>
      <c r="G32" s="32" t="s">
        <v>31</v>
      </c>
    </row>
    <row r="33" spans="1:7" s="33" customFormat="1" x14ac:dyDescent="0.25">
      <c r="A33" s="83" t="s">
        <v>32</v>
      </c>
      <c r="B33" s="83"/>
      <c r="C33" s="84"/>
      <c r="D33" s="84"/>
      <c r="E33" s="84"/>
      <c r="F33" s="84"/>
      <c r="G33" s="11"/>
    </row>
    <row r="34" spans="1:7" s="36" customFormat="1" ht="73.5" customHeight="1" x14ac:dyDescent="0.3">
      <c r="A34" s="16" t="s">
        <v>50</v>
      </c>
      <c r="B34" s="16"/>
      <c r="C34" s="18" t="s">
        <v>51</v>
      </c>
      <c r="D34" s="18" t="s">
        <v>52</v>
      </c>
      <c r="E34" s="16" t="s">
        <v>25</v>
      </c>
      <c r="F34" s="19" t="s">
        <v>53</v>
      </c>
      <c r="G34" s="18" t="s">
        <v>33</v>
      </c>
    </row>
    <row r="35" spans="1:7" s="33" customFormat="1" ht="27.6" x14ac:dyDescent="0.25">
      <c r="A35" s="21">
        <v>120093.90999999997</v>
      </c>
      <c r="B35" s="21"/>
      <c r="C35" s="21">
        <v>514257.18</v>
      </c>
      <c r="D35" s="21">
        <v>492116.4</v>
      </c>
      <c r="E35" s="21">
        <f>D35</f>
        <v>492116.4</v>
      </c>
      <c r="F35" s="21">
        <f t="shared" ref="F35:F38" si="3">A35+C35-D35</f>
        <v>142234.68999999994</v>
      </c>
      <c r="G35" s="24" t="s">
        <v>34</v>
      </c>
    </row>
    <row r="36" spans="1:7" s="33" customFormat="1" x14ac:dyDescent="0.25">
      <c r="A36" s="21">
        <v>289877.51999999979</v>
      </c>
      <c r="B36" s="21"/>
      <c r="C36" s="21">
        <v>836793.09</v>
      </c>
      <c r="D36" s="21">
        <v>786581.55</v>
      </c>
      <c r="E36" s="21">
        <f t="shared" ref="E36:E38" si="4">D36</f>
        <v>786581.55</v>
      </c>
      <c r="F36" s="21">
        <f t="shared" si="3"/>
        <v>340089.05999999982</v>
      </c>
      <c r="G36" s="24" t="s">
        <v>35</v>
      </c>
    </row>
    <row r="37" spans="1:7" s="33" customFormat="1" x14ac:dyDescent="0.25">
      <c r="A37" s="21">
        <v>657627.33999999962</v>
      </c>
      <c r="B37" s="21"/>
      <c r="C37" s="21">
        <v>2234940.8199999998</v>
      </c>
      <c r="D37" s="21">
        <v>2204693.1800000002</v>
      </c>
      <c r="E37" s="21">
        <f t="shared" si="4"/>
        <v>2204693.1800000002</v>
      </c>
      <c r="F37" s="21">
        <f t="shared" si="3"/>
        <v>687874.97999999905</v>
      </c>
      <c r="G37" s="24" t="s">
        <v>36</v>
      </c>
    </row>
    <row r="38" spans="1:7" s="33" customFormat="1" ht="27.6" x14ac:dyDescent="0.25">
      <c r="A38" s="21">
        <v>34593.850000000006</v>
      </c>
      <c r="B38" s="21"/>
      <c r="C38" s="21">
        <v>215998.55</v>
      </c>
      <c r="D38" s="21">
        <v>218305.2</v>
      </c>
      <c r="E38" s="21">
        <f t="shared" si="4"/>
        <v>218305.2</v>
      </c>
      <c r="F38" s="21">
        <f t="shared" si="3"/>
        <v>32287.199999999983</v>
      </c>
      <c r="G38" s="24" t="s">
        <v>45</v>
      </c>
    </row>
    <row r="39" spans="1:7" s="33" customFormat="1" x14ac:dyDescent="0.25">
      <c r="A39" s="31">
        <f>A35+A36+A37+A38</f>
        <v>1102192.6199999994</v>
      </c>
      <c r="B39" s="31"/>
      <c r="C39" s="31">
        <f>C35+C36+C37+C38</f>
        <v>3801989.6399999997</v>
      </c>
      <c r="D39" s="31">
        <f t="shared" ref="D39:F39" si="5">D35+D36+D37+D38</f>
        <v>3701696.3300000005</v>
      </c>
      <c r="E39" s="31">
        <f t="shared" si="5"/>
        <v>3701696.3300000005</v>
      </c>
      <c r="F39" s="31">
        <f t="shared" si="5"/>
        <v>1202485.9299999988</v>
      </c>
      <c r="G39" s="32" t="s">
        <v>0</v>
      </c>
    </row>
    <row r="40" spans="1:7" s="11" customFormat="1" ht="31.5" customHeight="1" x14ac:dyDescent="0.25">
      <c r="A40" s="85" t="s">
        <v>37</v>
      </c>
      <c r="B40" s="85"/>
      <c r="C40" s="85"/>
      <c r="D40" s="85"/>
      <c r="E40" s="85"/>
      <c r="F40" s="85"/>
      <c r="G40" s="85"/>
    </row>
    <row r="41" spans="1:7" s="11" customFormat="1" ht="52.2" customHeight="1" x14ac:dyDescent="0.25">
      <c r="A41" s="16" t="s">
        <v>38</v>
      </c>
      <c r="B41" s="34" t="s">
        <v>54</v>
      </c>
      <c r="C41" s="17"/>
      <c r="D41" s="17" t="s">
        <v>39</v>
      </c>
      <c r="E41" s="35" t="s">
        <v>40</v>
      </c>
      <c r="F41" s="34" t="s">
        <v>55</v>
      </c>
    </row>
    <row r="42" spans="1:7" s="43" customFormat="1" ht="26.4" customHeight="1" x14ac:dyDescent="0.3">
      <c r="A42" s="40"/>
      <c r="B42" s="46">
        <v>-103416.65999999992</v>
      </c>
      <c r="C42" s="41"/>
      <c r="D42" s="42" t="s">
        <v>41</v>
      </c>
      <c r="E42" s="53">
        <f>E43+E44+E45</f>
        <v>63486.68</v>
      </c>
      <c r="F42" s="53">
        <f>B42+D30-E30</f>
        <v>-56712.449999999917</v>
      </c>
    </row>
    <row r="43" spans="1:7" s="33" customFormat="1" ht="30.6" customHeight="1" x14ac:dyDescent="0.25">
      <c r="A43" s="39"/>
      <c r="B43" s="44"/>
      <c r="C43" s="49" t="s">
        <v>63</v>
      </c>
      <c r="D43" s="49" t="s">
        <v>62</v>
      </c>
      <c r="E43" s="52">
        <v>52486.68</v>
      </c>
      <c r="F43" s="45"/>
    </row>
    <row r="44" spans="1:7" s="33" customFormat="1" ht="65.400000000000006" customHeight="1" x14ac:dyDescent="0.25">
      <c r="A44" s="39"/>
      <c r="B44" s="44"/>
      <c r="C44" s="49" t="s">
        <v>64</v>
      </c>
      <c r="D44" s="54" t="s">
        <v>67</v>
      </c>
      <c r="E44" s="52">
        <f>2*1400+2*1400</f>
        <v>5600</v>
      </c>
      <c r="F44" s="45"/>
    </row>
    <row r="45" spans="1:7" s="51" customFormat="1" ht="72.599999999999994" customHeight="1" x14ac:dyDescent="0.25">
      <c r="A45" s="39"/>
      <c r="B45" s="44"/>
      <c r="C45" s="49" t="s">
        <v>64</v>
      </c>
      <c r="D45" s="54" t="s">
        <v>68</v>
      </c>
      <c r="E45" s="52">
        <v>5400</v>
      </c>
      <c r="F45" s="45"/>
    </row>
    <row r="46" spans="1:7" s="47" customFormat="1" ht="33" customHeight="1" x14ac:dyDescent="0.25">
      <c r="A46" s="80" t="s">
        <v>66</v>
      </c>
      <c r="B46" s="80"/>
      <c r="C46" s="80"/>
      <c r="D46" s="80"/>
      <c r="E46" s="80"/>
      <c r="F46" s="80"/>
      <c r="G46" s="80"/>
    </row>
    <row r="47" spans="1:7" ht="41.4" x14ac:dyDescent="0.3">
      <c r="A47" s="50" t="s">
        <v>57</v>
      </c>
      <c r="B47" s="48"/>
      <c r="C47" s="48" t="s">
        <v>58</v>
      </c>
      <c r="D47" s="48" t="s">
        <v>52</v>
      </c>
      <c r="E47" s="5" t="s">
        <v>59</v>
      </c>
    </row>
    <row r="48" spans="1:7" ht="11.4" customHeight="1" x14ac:dyDescent="0.3">
      <c r="A48" s="48"/>
      <c r="B48" s="48"/>
      <c r="C48" s="48">
        <v>22800</v>
      </c>
      <c r="D48" s="48">
        <v>11400</v>
      </c>
      <c r="E48" s="5">
        <f>B48+D48</f>
        <v>11400</v>
      </c>
    </row>
    <row r="49" spans="1:7" ht="109.8" customHeight="1" x14ac:dyDescent="0.3">
      <c r="A49" s="79" t="s">
        <v>65</v>
      </c>
      <c r="B49" s="79"/>
      <c r="C49" s="79"/>
      <c r="D49" s="79"/>
      <c r="E49" s="79"/>
      <c r="F49" s="79"/>
      <c r="G49" s="79"/>
    </row>
    <row r="50" spans="1:7" ht="30" customHeight="1" x14ac:dyDescent="0.3">
      <c r="A50" s="79" t="s">
        <v>60</v>
      </c>
      <c r="B50" s="79"/>
      <c r="C50" s="79"/>
      <c r="D50" s="79"/>
      <c r="E50" s="79"/>
      <c r="F50" s="79"/>
      <c r="G50" s="79"/>
    </row>
    <row r="51" spans="1:7" ht="27.6" x14ac:dyDescent="0.3">
      <c r="D51" s="2" t="s">
        <v>61</v>
      </c>
    </row>
  </sheetData>
  <mergeCells count="39">
    <mergeCell ref="A17:G17"/>
    <mergeCell ref="A18:G18"/>
    <mergeCell ref="A19:G19"/>
    <mergeCell ref="A20:G20"/>
    <mergeCell ref="A50:G50"/>
    <mergeCell ref="A49:G49"/>
    <mergeCell ref="A46:G46"/>
    <mergeCell ref="A25:G25"/>
    <mergeCell ref="A33:F33"/>
    <mergeCell ref="A40:G40"/>
    <mergeCell ref="C11:D11"/>
    <mergeCell ref="E11:F11"/>
    <mergeCell ref="C12:D12"/>
    <mergeCell ref="E12:F12"/>
    <mergeCell ref="C13:D13"/>
    <mergeCell ref="E13:F13"/>
    <mergeCell ref="C14:D14"/>
    <mergeCell ref="E14:F14"/>
    <mergeCell ref="A15:F15"/>
    <mergeCell ref="C16:D16"/>
    <mergeCell ref="E16:G16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  <mergeCell ref="A1:F1"/>
    <mergeCell ref="A2:F2"/>
    <mergeCell ref="C3:D3"/>
    <mergeCell ref="E3:F3"/>
    <mergeCell ref="C4:D4"/>
    <mergeCell ref="E4:F4"/>
  </mergeCells>
  <pageMargins left="0.31496062992125984" right="0.11811023622047245" top="0" bottom="0" header="0.31496062992125984" footer="0.31496062992125984"/>
  <pageSetup paperSize="9" scale="74" orientation="portrait" horizontalDpi="180" verticalDpi="180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2019-03-26T11:14:55Z</dcterms:modified>
</cp:coreProperties>
</file>