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1760"/>
  </bookViews>
  <sheets>
    <sheet name="2018" sheetId="8" r:id="rId1"/>
    <sheet name="Лист1" sheetId="1" r:id="rId2"/>
  </sheets>
  <definedNames>
    <definedName name="_xlnm.Print_Area" localSheetId="0">'2018'!$A$1:$G$55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8" l="1"/>
  <c r="D50" i="8" l="1"/>
  <c r="M30" i="8" l="1"/>
  <c r="E46" i="8" l="1"/>
  <c r="E43" i="8" s="1"/>
  <c r="K30" i="8" l="1"/>
  <c r="D29" i="8" l="1"/>
  <c r="D28" i="8"/>
  <c r="D27" i="8"/>
  <c r="C27" i="8"/>
  <c r="C32" i="8" s="1"/>
  <c r="D32" i="8" l="1"/>
  <c r="F30" i="8"/>
  <c r="E30" i="8" l="1"/>
  <c r="F43" i="8" s="1"/>
  <c r="E38" i="8"/>
  <c r="E37" i="8"/>
  <c r="E36" i="8"/>
  <c r="E35" i="8"/>
  <c r="D39" i="8"/>
  <c r="C39" i="8"/>
  <c r="A32" i="8"/>
  <c r="L30" i="8"/>
  <c r="N30" i="8" s="1"/>
  <c r="E29" i="8"/>
  <c r="F29" i="8"/>
  <c r="E28" i="8"/>
  <c r="F28" i="8"/>
  <c r="E27" i="8"/>
  <c r="B27" i="8"/>
  <c r="E6" i="8"/>
  <c r="E39" i="8" l="1"/>
  <c r="E32" i="8"/>
  <c r="F27" i="8"/>
  <c r="F38" i="8" l="1"/>
  <c r="F36" i="8"/>
  <c r="F37" i="8"/>
  <c r="A39" i="8" l="1"/>
  <c r="F35" i="8"/>
  <c r="F39" i="8" s="1"/>
  <c r="F31" i="8"/>
  <c r="F32" i="8" s="1"/>
</calcChain>
</file>

<file path=xl/sharedStrings.xml><?xml version="1.0" encoding="utf-8"?>
<sst xmlns="http://schemas.openxmlformats.org/spreadsheetml/2006/main" count="84" uniqueCount="76">
  <si>
    <t>Итого</t>
  </si>
  <si>
    <t>Генерала Попова 18 корпус 2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</si>
  <si>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</si>
  <si>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</si>
  <si>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</si>
  <si>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</si>
  <si>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</si>
  <si>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</si>
  <si>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</si>
  <si>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</si>
  <si>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</si>
  <si>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</si>
  <si>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</si>
  <si>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</si>
  <si>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</si>
  <si>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</si>
  <si>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панельный 4-х подъездный дом</t>
  </si>
  <si>
    <t>системы инжинерно- технического обеспечения</t>
  </si>
  <si>
    <t>дом с центральным отоплением через 4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</si>
  <si>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</si>
  <si>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</si>
  <si>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</si>
  <si>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</si>
  <si>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</si>
  <si>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</si>
  <si>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</si>
  <si>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</si>
  <si>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 + мусоропровод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</si>
  <si>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</si>
  <si>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</si>
  <si>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</si>
  <si>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 xml:space="preserve">Итого 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</si>
  <si>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</si>
  <si>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</si>
  <si>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</si>
  <si>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</si>
  <si>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</si>
  <si>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</si>
  <si>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</si>
  <si>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</si>
  <si>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Текущий ремонт</t>
  </si>
  <si>
    <t>Общая площадь площадь жилых помещений</t>
  </si>
  <si>
    <t>мтс</t>
  </si>
  <si>
    <t>макснет</t>
  </si>
  <si>
    <t>вымпелком</t>
  </si>
  <si>
    <t>всего</t>
  </si>
  <si>
    <t>Тарифы</t>
  </si>
  <si>
    <t>Стоимость работ, руб</t>
  </si>
  <si>
    <t>Электроэнергия (в том числе освещение МОП)</t>
  </si>
  <si>
    <t>ростелеком</t>
  </si>
  <si>
    <t>Ремонт общего имущества</t>
  </si>
  <si>
    <r>
      <t xml:space="preserve">Адрес многоквартирного дома </t>
    </r>
    <r>
      <rPr>
        <u/>
        <sz val="11"/>
        <rFont val="Times New Roman"/>
        <family val="1"/>
        <charset val="204"/>
      </rPr>
      <t>г.Калуга, ул. Генерала Попова д. 18 корпус 2</t>
    </r>
  </si>
  <si>
    <r>
      <t xml:space="preserve">Число квартир </t>
    </r>
    <r>
      <rPr>
        <u/>
        <sz val="11"/>
        <rFont val="Times New Roman"/>
        <family val="1"/>
        <charset val="204"/>
      </rPr>
      <t>144</t>
    </r>
  </si>
  <si>
    <r>
      <t>Год постройки</t>
    </r>
    <r>
      <rPr>
        <u/>
        <sz val="11"/>
        <rFont val="Times New Roman"/>
        <family val="1"/>
        <charset val="204"/>
      </rPr>
      <t xml:space="preserve"> 1989</t>
    </r>
  </si>
  <si>
    <t>Установка щита под порогом кабины лифта, шкива лебедки</t>
  </si>
  <si>
    <t>ПЕРЕД СОБСТВЕННИКАМИ ПОМЕЩЕНИЙ О ВЫПОЛНЕНИИ ДОГОВОРА УПРАВЛЕНИЯ № 01-30/09-09 от 01.10.2009г. ЗА 2018 год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</si>
  <si>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</si>
  <si>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</si>
  <si>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</si>
  <si>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</si>
  <si>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</si>
  <si>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Итого остаток по тек. ремонту, на январь 2019 руб.</t>
  </si>
  <si>
    <t>Акт аварийности</t>
  </si>
  <si>
    <t>Заключение Истек срок службы</t>
  </si>
  <si>
    <t>Акт внепланового осмотра</t>
  </si>
  <si>
    <t>Провайдеры</t>
  </si>
  <si>
    <t>Накоплено на янв 2018</t>
  </si>
  <si>
    <t>Итого остаток, на  2019 руб.</t>
  </si>
  <si>
    <t>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</si>
  <si>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</si>
  <si>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</si>
  <si>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454861,63 руб., в т.ч. по кв. 55,69,75,83,105,137</t>
  </si>
  <si>
    <t>Остаток накоплений по ремонту дома составил 133 355,90 руб.</t>
  </si>
  <si>
    <t>Тех освидетельствование лифтов, 4 шт</t>
  </si>
  <si>
    <t>Услуги экскаватора-погрузчика 19.02.2018-2час, 07.03.2018-2час, 06.12.2018,10.12.2018,29.12.2018-2,08час, 15.01.2019,17.01.2019,31.01.2019-5,1 час</t>
  </si>
  <si>
    <t>оборудование   МТС+МАКСНЕТ+РОСТЕЛЕКОМ+Вымпелком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</si>
</sst>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6" fillId="0" borderId="0" xfId="2" applyFont="1" applyAlignment="1">
      <alignment wrapText="1"/>
    </xf>
    <xf numFmtId="0" fontId="5" fillId="0" borderId="1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2" fontId="6" fillId="0" borderId="0" xfId="2" applyNumberFormat="1" applyFont="1" applyAlignment="1">
      <alignment horizontal="right" vertical="center" wrapText="1"/>
    </xf>
    <xf numFmtId="0" fontId="9" fillId="0" borderId="1" xfId="2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5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0" fontId="5" fillId="0" borderId="0" xfId="2" applyFont="1" applyAlignment="1">
      <alignment wrapText="1"/>
    </xf>
    <xf numFmtId="0" fontId="12" fillId="3" borderId="0" xfId="2" applyFont="1" applyFill="1"/>
    <xf numFmtId="0" fontId="13" fillId="0" borderId="0" xfId="2" applyFont="1" applyAlignment="1">
      <alignment wrapText="1"/>
    </xf>
    <xf numFmtId="0" fontId="15" fillId="0" borderId="0" xfId="2" applyFont="1"/>
    <xf numFmtId="0" fontId="12" fillId="0" borderId="0" xfId="2" applyFont="1" applyBorder="1" applyAlignment="1">
      <alignment horizontal="center" vertical="center" wrapText="1"/>
    </xf>
    <xf numFmtId="0" fontId="15" fillId="0" borderId="0" xfId="2" applyFont="1" applyAlignment="1"/>
    <xf numFmtId="0" fontId="14" fillId="0" borderId="0" xfId="2" applyFont="1" applyAlignment="1"/>
    <xf numFmtId="0" fontId="16" fillId="0" borderId="0" xfId="2" applyFont="1" applyAlignment="1">
      <alignment horizontal="left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13" fillId="0" borderId="0" xfId="2" applyFont="1" applyAlignment="1">
      <alignment vertical="center" wrapText="1"/>
    </xf>
    <xf numFmtId="2" fontId="15" fillId="0" borderId="1" xfId="2" applyNumberFormat="1" applyFont="1" applyBorder="1"/>
    <xf numFmtId="2" fontId="15" fillId="0" borderId="1" xfId="0" applyNumberFormat="1" applyFont="1" applyBorder="1"/>
    <xf numFmtId="2" fontId="15" fillId="0" borderId="1" xfId="2" applyNumberFormat="1" applyFont="1" applyFill="1" applyBorder="1"/>
    <xf numFmtId="0" fontId="15" fillId="0" borderId="1" xfId="2" applyFont="1" applyBorder="1" applyAlignment="1">
      <alignment wrapText="1"/>
    </xf>
    <xf numFmtId="2" fontId="15" fillId="0" borderId="1" xfId="0" applyNumberFormat="1" applyFont="1" applyBorder="1" applyAlignment="1">
      <alignment horizontal="right"/>
    </xf>
    <xf numFmtId="0" fontId="13" fillId="0" borderId="1" xfId="2" applyFont="1" applyBorder="1" applyAlignment="1">
      <alignment wrapText="1"/>
    </xf>
    <xf numFmtId="2" fontId="15" fillId="2" borderId="1" xfId="2" applyNumberFormat="1" applyFont="1" applyFill="1" applyBorder="1"/>
    <xf numFmtId="0" fontId="13" fillId="2" borderId="1" xfId="2" applyFont="1" applyFill="1" applyBorder="1" applyAlignment="1">
      <alignment wrapText="1"/>
    </xf>
    <xf numFmtId="2" fontId="15" fillId="3" borderId="1" xfId="2" applyNumberFormat="1" applyFont="1" applyFill="1" applyBorder="1" applyAlignment="1">
      <alignment vertical="center"/>
    </xf>
    <xf numFmtId="0" fontId="15" fillId="3" borderId="1" xfId="2" applyFont="1" applyFill="1" applyBorder="1" applyAlignment="1">
      <alignment vertical="center" wrapText="1"/>
    </xf>
    <xf numFmtId="0" fontId="13" fillId="3" borderId="0" xfId="2" applyFont="1" applyFill="1" applyAlignment="1">
      <alignment vertical="center" wrapText="1"/>
    </xf>
    <xf numFmtId="2" fontId="12" fillId="0" borderId="1" xfId="2" applyNumberFormat="1" applyFont="1" applyBorder="1"/>
    <xf numFmtId="0" fontId="12" fillId="0" borderId="1" xfId="2" applyFont="1" applyBorder="1" applyAlignment="1">
      <alignment wrapText="1"/>
    </xf>
    <xf numFmtId="4" fontId="15" fillId="4" borderId="1" xfId="1" applyNumberFormat="1" applyFont="1" applyFill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5" fillId="3" borderId="1" xfId="2" applyNumberFormat="1" applyFont="1" applyFill="1" applyBorder="1" applyAlignment="1">
      <alignment horizontal="center" vertical="center" wrapText="1"/>
    </xf>
    <xf numFmtId="0" fontId="15" fillId="3" borderId="0" xfId="2" applyFont="1" applyFill="1" applyAlignment="1">
      <alignment wrapText="1"/>
    </xf>
    <xf numFmtId="0" fontId="13" fillId="3" borderId="0" xfId="2" applyFont="1" applyFill="1" applyAlignment="1">
      <alignment wrapText="1"/>
    </xf>
    <xf numFmtId="2" fontId="12" fillId="0" borderId="0" xfId="2" applyNumberFormat="1" applyFont="1" applyAlignment="1">
      <alignment vertical="center" wrapText="1"/>
    </xf>
    <xf numFmtId="2" fontId="17" fillId="0" borderId="0" xfId="2" applyNumberFormat="1" applyFont="1" applyAlignment="1">
      <alignment vertical="center" wrapText="1"/>
    </xf>
    <xf numFmtId="2" fontId="12" fillId="0" borderId="1" xfId="2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 wrapText="1"/>
    </xf>
    <xf numFmtId="0" fontId="3" fillId="0" borderId="0" xfId="2" applyFont="1" applyAlignment="1">
      <alignment wrapText="1"/>
    </xf>
    <xf numFmtId="0" fontId="6" fillId="0" borderId="1" xfId="2" applyFont="1" applyBorder="1" applyAlignment="1">
      <alignment vertical="center" wrapText="1"/>
    </xf>
    <xf numFmtId="2" fontId="13" fillId="3" borderId="0" xfId="2" applyNumberFormat="1" applyFont="1" applyFill="1" applyAlignment="1">
      <alignment vertical="center" wrapText="1"/>
    </xf>
    <xf numFmtId="0" fontId="11" fillId="0" borderId="1" xfId="2" applyFont="1" applyBorder="1" applyAlignment="1">
      <alignment wrapText="1"/>
    </xf>
    <xf numFmtId="0" fontId="11" fillId="0" borderId="1" xfId="2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2" applyFont="1" applyBorder="1" applyAlignment="1">
      <alignment wrapText="1"/>
    </xf>
    <xf numFmtId="2" fontId="3" fillId="0" borderId="5" xfId="2" applyNumberFormat="1" applyFont="1" applyBorder="1" applyAlignment="1">
      <alignment wrapText="1"/>
    </xf>
    <xf numFmtId="0" fontId="14" fillId="0" borderId="0" xfId="2" applyFont="1" applyBorder="1" applyAlignment="1">
      <alignment horizontal="left" vertical="center" wrapText="1"/>
    </xf>
    <xf numFmtId="0" fontId="15" fillId="0" borderId="0" xfId="2" applyFont="1" applyAlignment="1">
      <alignment wrapText="1"/>
    </xf>
    <xf numFmtId="0" fontId="12" fillId="0" borderId="0" xfId="2" applyFont="1" applyAlignment="1">
      <alignment horizont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6" fillId="0" borderId="0" xfId="2" applyFont="1" applyAlignment="1"/>
    <xf numFmtId="0" fontId="14" fillId="0" borderId="0" xfId="2" applyFont="1" applyAlignment="1">
      <alignment wrapText="1"/>
    </xf>
    <xf numFmtId="0" fontId="14" fillId="0" borderId="4" xfId="2" applyFont="1" applyBorder="1" applyAlignment="1">
      <alignment horizontal="left" vertical="center" wrapText="1"/>
    </xf>
    <xf numFmtId="0" fontId="15" fillId="0" borderId="4" xfId="2" applyFont="1" applyBorder="1" applyAlignment="1">
      <alignment wrapText="1"/>
    </xf>
    <xf numFmtId="0" fontId="12" fillId="0" borderId="0" xfId="2" applyFont="1" applyAlignment="1"/>
    <xf numFmtId="0" fontId="15" fillId="0" borderId="0" xfId="2" applyFont="1" applyAlignment="1"/>
    <xf numFmtId="0" fontId="5" fillId="0" borderId="2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20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 wrapText="1"/>
    </xf>
    <xf numFmtId="0" fontId="19" fillId="0" borderId="0" xfId="2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8"/>
  <sheetViews>
    <sheetView tabSelected="1" topLeftCell="D24" zoomScaleNormal="100" workbookViewId="0">
      <selection activeCell="I24" sqref="I1:I1048576"/>
    </sheetView>
  </sheetViews>
  <sheetFormatPr defaultColWidth="9.109375" defaultRowHeight="13.8" x14ac:dyDescent="0.3"/>
  <cols>
    <col min="1" max="1" width="14.33203125" style="4" customWidth="1"/>
    <col min="2" max="2" width="13.33203125" style="4" customWidth="1"/>
    <col min="3" max="3" width="14.109375" style="4" customWidth="1"/>
    <col min="4" max="4" width="20.6640625" style="1" customWidth="1"/>
    <col min="5" max="5" width="11.6640625" style="1" customWidth="1"/>
    <col min="6" max="6" width="14.44140625" style="1" customWidth="1"/>
    <col min="7" max="7" width="23.44140625" style="1" customWidth="1"/>
    <col min="8" max="8" width="10.44140625" style="1" customWidth="1"/>
    <col min="9" max="9" width="9.109375" style="1" customWidth="1"/>
    <col min="10" max="16384" width="9.109375" style="1"/>
  </cols>
  <sheetData>
    <row r="1" spans="1:7" x14ac:dyDescent="0.3">
      <c r="A1" s="91" t="s">
        <v>1</v>
      </c>
      <c r="B1" s="91"/>
      <c r="C1" s="91"/>
      <c r="D1" s="91"/>
      <c r="E1" s="91"/>
      <c r="F1" s="91"/>
      <c r="G1" s="11"/>
    </row>
    <row r="2" spans="1:7" ht="24" customHeight="1" x14ac:dyDescent="0.3">
      <c r="A2" s="82" t="s">
        <v>2</v>
      </c>
      <c r="B2" s="82"/>
      <c r="C2" s="82"/>
      <c r="D2" s="82"/>
      <c r="E2" s="82"/>
      <c r="F2" s="82"/>
      <c r="G2" s="11"/>
    </row>
    <row r="3" spans="1:7" ht="15" customHeight="1" x14ac:dyDescent="0.3">
      <c r="A3" s="2">
        <v>1</v>
      </c>
      <c r="B3" s="8"/>
      <c r="C3" s="75" t="s">
        <v>3</v>
      </c>
      <c r="D3" s="76"/>
      <c r="E3" s="86">
        <v>1989</v>
      </c>
      <c r="F3" s="86"/>
      <c r="G3" s="11"/>
    </row>
    <row r="4" spans="1:7" ht="15" customHeight="1" x14ac:dyDescent="0.3">
      <c r="A4" s="2">
        <v>2</v>
      </c>
      <c r="B4" s="8"/>
      <c r="C4" s="75" t="s">
        <v>4</v>
      </c>
      <c r="D4" s="76"/>
      <c r="E4" s="86">
        <v>9</v>
      </c>
      <c r="F4" s="86"/>
      <c r="G4" s="11"/>
    </row>
    <row r="5" spans="1:7" ht="15" customHeight="1" x14ac:dyDescent="0.3">
      <c r="A5" s="2">
        <v>3</v>
      </c>
      <c r="B5" s="8"/>
      <c r="C5" s="75" t="s">
        <v>5</v>
      </c>
      <c r="D5" s="76"/>
      <c r="E5" s="86">
        <v>144</v>
      </c>
      <c r="F5" s="86"/>
      <c r="G5" s="11"/>
    </row>
    <row r="6" spans="1:7" ht="15" customHeight="1" x14ac:dyDescent="0.3">
      <c r="A6" s="2">
        <v>4</v>
      </c>
      <c r="B6" s="8"/>
      <c r="C6" s="75" t="s">
        <v>6</v>
      </c>
      <c r="D6" s="76"/>
      <c r="E6" s="86">
        <f>E22</f>
        <v>8300.5</v>
      </c>
      <c r="F6" s="86"/>
      <c r="G6" s="11"/>
    </row>
    <row r="7" spans="1:7" ht="16.5" customHeight="1" x14ac:dyDescent="0.3">
      <c r="A7" s="2">
        <v>5</v>
      </c>
      <c r="B7" s="8"/>
      <c r="C7" s="75" t="s">
        <v>7</v>
      </c>
      <c r="D7" s="76"/>
      <c r="E7" s="86">
        <v>0</v>
      </c>
      <c r="F7" s="86"/>
      <c r="G7" s="11"/>
    </row>
    <row r="8" spans="1:7" ht="23.4" customHeight="1" x14ac:dyDescent="0.3">
      <c r="A8" s="2">
        <v>6</v>
      </c>
      <c r="B8" s="8"/>
      <c r="C8" s="75" t="s">
        <v>8</v>
      </c>
      <c r="D8" s="76"/>
      <c r="E8" s="86">
        <v>1105.3</v>
      </c>
      <c r="F8" s="86"/>
      <c r="G8" s="11"/>
    </row>
    <row r="9" spans="1:7" ht="30" customHeight="1" x14ac:dyDescent="0.3">
      <c r="A9" s="2">
        <v>7</v>
      </c>
      <c r="B9" s="8"/>
      <c r="C9" s="75" t="s">
        <v>9</v>
      </c>
      <c r="D9" s="76"/>
      <c r="E9" s="87" t="s">
        <v>10</v>
      </c>
      <c r="F9" s="88"/>
      <c r="G9" s="11"/>
    </row>
    <row r="10" spans="1:7" ht="15" customHeight="1" x14ac:dyDescent="0.3">
      <c r="A10" s="2">
        <v>8</v>
      </c>
      <c r="B10" s="8"/>
      <c r="C10" s="75" t="s">
        <v>11</v>
      </c>
      <c r="D10" s="76"/>
      <c r="E10" s="89" t="s">
        <v>12</v>
      </c>
      <c r="F10" s="90"/>
      <c r="G10" s="11"/>
    </row>
    <row r="11" spans="1:7" ht="15" customHeight="1" x14ac:dyDescent="0.3">
      <c r="A11" s="2">
        <v>9</v>
      </c>
      <c r="B11" s="8"/>
      <c r="C11" s="75" t="s">
        <v>13</v>
      </c>
      <c r="D11" s="76"/>
      <c r="E11" s="77" t="s">
        <v>12</v>
      </c>
      <c r="F11" s="77"/>
      <c r="G11" s="11"/>
    </row>
    <row r="12" spans="1:7" ht="29.4" customHeight="1" x14ac:dyDescent="0.3">
      <c r="A12" s="2">
        <v>10</v>
      </c>
      <c r="B12" s="8"/>
      <c r="C12" s="75" t="s">
        <v>14</v>
      </c>
      <c r="D12" s="76"/>
      <c r="E12" s="77" t="s">
        <v>12</v>
      </c>
      <c r="F12" s="77"/>
      <c r="G12" s="11"/>
    </row>
    <row r="13" spans="1:7" ht="30.75" customHeight="1" x14ac:dyDescent="0.3">
      <c r="A13" s="2">
        <v>11</v>
      </c>
      <c r="B13" s="8"/>
      <c r="C13" s="75" t="s">
        <v>15</v>
      </c>
      <c r="D13" s="76"/>
      <c r="E13" s="78" t="s">
        <v>16</v>
      </c>
      <c r="F13" s="79"/>
      <c r="G13" s="11"/>
    </row>
    <row r="14" spans="1:7" ht="70.2" customHeight="1" x14ac:dyDescent="0.3">
      <c r="A14" s="2">
        <v>12</v>
      </c>
      <c r="B14" s="8"/>
      <c r="C14" s="75" t="s">
        <v>17</v>
      </c>
      <c r="D14" s="76"/>
      <c r="E14" s="80" t="s">
        <v>18</v>
      </c>
      <c r="F14" s="81"/>
      <c r="G14" s="11"/>
    </row>
    <row r="15" spans="1:7" ht="19.2" customHeight="1" x14ac:dyDescent="0.3">
      <c r="A15" s="82" t="s">
        <v>19</v>
      </c>
      <c r="B15" s="82"/>
      <c r="C15" s="82"/>
      <c r="D15" s="82"/>
      <c r="E15" s="82"/>
      <c r="F15" s="82"/>
      <c r="G15" s="11"/>
    </row>
    <row r="16" spans="1:7" s="10" customFormat="1" ht="30" customHeight="1" x14ac:dyDescent="0.3">
      <c r="A16" s="3">
        <v>1</v>
      </c>
      <c r="B16" s="9"/>
      <c r="C16" s="83" t="s">
        <v>20</v>
      </c>
      <c r="D16" s="84"/>
      <c r="E16" s="85" t="s">
        <v>75</v>
      </c>
      <c r="F16" s="85"/>
      <c r="G16" s="85"/>
    </row>
    <row r="17" spans="1:14" s="13" customFormat="1" ht="14.4" x14ac:dyDescent="0.3">
      <c r="A17" s="12"/>
      <c r="B17" s="12"/>
      <c r="C17" s="65" t="s">
        <v>21</v>
      </c>
      <c r="D17" s="65"/>
      <c r="E17" s="65"/>
      <c r="F17" s="65"/>
      <c r="G17" s="65"/>
    </row>
    <row r="18" spans="1:14" s="13" customFormat="1" ht="14.4" x14ac:dyDescent="0.3">
      <c r="A18" s="12"/>
      <c r="B18" s="12"/>
      <c r="C18" s="66" t="s">
        <v>22</v>
      </c>
      <c r="D18" s="67"/>
      <c r="E18" s="67"/>
      <c r="F18" s="67"/>
      <c r="G18" s="67"/>
    </row>
    <row r="19" spans="1:14" s="13" customFormat="1" ht="30.6" customHeight="1" x14ac:dyDescent="0.3">
      <c r="A19" s="14"/>
      <c r="B19" s="14"/>
      <c r="C19" s="68" t="s">
        <v>55</v>
      </c>
      <c r="D19" s="69"/>
      <c r="E19" s="69"/>
      <c r="F19" s="69"/>
      <c r="G19" s="69"/>
    </row>
    <row r="20" spans="1:14" s="13" customFormat="1" ht="14.4" x14ac:dyDescent="0.3">
      <c r="A20" s="70" t="s">
        <v>23</v>
      </c>
      <c r="B20" s="70"/>
      <c r="C20" s="64"/>
      <c r="D20" s="64"/>
      <c r="E20" s="64"/>
      <c r="F20" s="64"/>
      <c r="G20" s="64"/>
    </row>
    <row r="21" spans="1:14" s="13" customFormat="1" ht="14.4" x14ac:dyDescent="0.3">
      <c r="A21" s="14" t="s">
        <v>51</v>
      </c>
      <c r="B21" s="14"/>
      <c r="C21" s="15"/>
      <c r="D21" s="16"/>
      <c r="E21" s="17"/>
      <c r="F21" s="16"/>
      <c r="G21" s="16"/>
    </row>
    <row r="22" spans="1:14" s="13" customFormat="1" ht="14.4" x14ac:dyDescent="0.3">
      <c r="A22" s="14" t="s">
        <v>41</v>
      </c>
      <c r="B22" s="14"/>
      <c r="C22" s="15"/>
      <c r="D22" s="16"/>
      <c r="E22" s="18">
        <v>8300.5</v>
      </c>
      <c r="F22" s="16"/>
      <c r="G22" s="16"/>
    </row>
    <row r="23" spans="1:14" s="13" customFormat="1" ht="14.4" x14ac:dyDescent="0.3">
      <c r="A23" s="14" t="s">
        <v>52</v>
      </c>
      <c r="B23" s="14"/>
      <c r="C23" s="15"/>
      <c r="D23" s="16"/>
      <c r="E23" s="17"/>
      <c r="F23" s="16"/>
      <c r="G23" s="16"/>
    </row>
    <row r="24" spans="1:14" s="13" customFormat="1" ht="14.4" x14ac:dyDescent="0.3">
      <c r="A24" s="14" t="s">
        <v>53</v>
      </c>
      <c r="B24" s="14"/>
      <c r="C24" s="15"/>
      <c r="D24" s="16"/>
      <c r="E24" s="17"/>
      <c r="F24" s="16"/>
      <c r="G24" s="16"/>
    </row>
    <row r="25" spans="1:14" s="13" customFormat="1" ht="29.25" customHeight="1" x14ac:dyDescent="0.3">
      <c r="A25" s="71" t="s">
        <v>24</v>
      </c>
      <c r="B25" s="71"/>
      <c r="C25" s="72"/>
      <c r="D25" s="72"/>
      <c r="E25" s="72"/>
      <c r="F25" s="72"/>
      <c r="G25" s="72"/>
    </row>
    <row r="26" spans="1:14" s="23" customFormat="1" ht="69" customHeight="1" x14ac:dyDescent="0.3">
      <c r="A26" s="19" t="s">
        <v>56</v>
      </c>
      <c r="B26" s="20" t="s">
        <v>46</v>
      </c>
      <c r="C26" s="19" t="s">
        <v>57</v>
      </c>
      <c r="D26" s="19" t="s">
        <v>58</v>
      </c>
      <c r="E26" s="19" t="s">
        <v>25</v>
      </c>
      <c r="F26" s="21" t="s">
        <v>59</v>
      </c>
      <c r="G26" s="22" t="s">
        <v>26</v>
      </c>
    </row>
    <row r="27" spans="1:14" s="13" customFormat="1" ht="41.4" customHeight="1" x14ac:dyDescent="0.3">
      <c r="A27" s="24">
        <v>33824.400000000256</v>
      </c>
      <c r="B27" s="25">
        <f>7.97+0.92</f>
        <v>8.89</v>
      </c>
      <c r="C27" s="26">
        <f>892908.12+99606</f>
        <v>992514.12</v>
      </c>
      <c r="D27" s="26">
        <f>(940197.64+104752.6)*0.92</f>
        <v>961354.22080000001</v>
      </c>
      <c r="E27" s="26">
        <f>C27</f>
        <v>992514.12</v>
      </c>
      <c r="F27" s="24">
        <f t="shared" ref="F27:F31" si="0">A27+C27-D27</f>
        <v>64984.299200000241</v>
      </c>
      <c r="G27" s="27" t="s">
        <v>27</v>
      </c>
      <c r="H27" s="62"/>
      <c r="I27" s="55"/>
      <c r="J27" s="55"/>
      <c r="K27" s="55"/>
      <c r="L27" s="55"/>
    </row>
    <row r="28" spans="1:14" s="13" customFormat="1" ht="19.5" customHeight="1" x14ac:dyDescent="0.3">
      <c r="A28" s="24">
        <v>80730.719999999972</v>
      </c>
      <c r="B28" s="25">
        <v>3.15</v>
      </c>
      <c r="C28" s="26">
        <v>341649.72</v>
      </c>
      <c r="D28" s="26">
        <f>366218.64*0.96</f>
        <v>351569.89439999999</v>
      </c>
      <c r="E28" s="26">
        <f t="shared" ref="E28:E29" si="1">C28</f>
        <v>341649.72</v>
      </c>
      <c r="F28" s="24">
        <f t="shared" si="0"/>
        <v>70810.545599999954</v>
      </c>
      <c r="G28" s="27" t="s">
        <v>28</v>
      </c>
      <c r="H28" s="62"/>
    </row>
    <row r="29" spans="1:14" s="13" customFormat="1" ht="36" customHeight="1" x14ac:dyDescent="0.3">
      <c r="A29" s="24">
        <v>5154.0399999999208</v>
      </c>
      <c r="B29" s="28">
        <v>4.5999999999999996</v>
      </c>
      <c r="C29" s="26">
        <v>458187.6</v>
      </c>
      <c r="D29" s="26">
        <f>479512.58*0.96</f>
        <v>460332.07679999998</v>
      </c>
      <c r="E29" s="26">
        <f t="shared" si="1"/>
        <v>458187.6</v>
      </c>
      <c r="F29" s="24">
        <f t="shared" si="0"/>
        <v>3009.5631999999168</v>
      </c>
      <c r="G29" s="6" t="s">
        <v>29</v>
      </c>
      <c r="H29" s="62"/>
      <c r="J29" s="29" t="s">
        <v>42</v>
      </c>
      <c r="K29" s="29" t="s">
        <v>43</v>
      </c>
      <c r="L29" s="29" t="s">
        <v>44</v>
      </c>
      <c r="M29" s="29" t="s">
        <v>49</v>
      </c>
      <c r="N29" s="29" t="s">
        <v>45</v>
      </c>
    </row>
    <row r="30" spans="1:14" s="13" customFormat="1" ht="30.75" customHeight="1" x14ac:dyDescent="0.3">
      <c r="A30" s="24">
        <v>-7322.2200000000303</v>
      </c>
      <c r="B30" s="25">
        <v>1.82</v>
      </c>
      <c r="C30" s="26">
        <v>181283.28</v>
      </c>
      <c r="D30" s="26">
        <v>166895.4</v>
      </c>
      <c r="E30" s="30">
        <f>E43</f>
        <v>130592.31</v>
      </c>
      <c r="F30" s="24">
        <f>A30+C30-D30</f>
        <v>7065.6599999999744</v>
      </c>
      <c r="G30" s="27" t="s">
        <v>30</v>
      </c>
      <c r="H30" s="62"/>
      <c r="J30" s="29">
        <f>250*12</f>
        <v>3000</v>
      </c>
      <c r="K30" s="29">
        <f>200*12</f>
        <v>2400</v>
      </c>
      <c r="L30" s="29">
        <f>200*12</f>
        <v>2400</v>
      </c>
      <c r="M30" s="29">
        <f>250*12</f>
        <v>3000</v>
      </c>
      <c r="N30" s="31">
        <f>J30+K30+L30+M30</f>
        <v>10800</v>
      </c>
    </row>
    <row r="31" spans="1:14" s="34" customFormat="1" ht="27.75" customHeight="1" x14ac:dyDescent="0.3">
      <c r="A31" s="32">
        <v>39087.840000000047</v>
      </c>
      <c r="B31" s="32"/>
      <c r="C31" s="32"/>
      <c r="D31" s="32"/>
      <c r="E31" s="32"/>
      <c r="F31" s="32">
        <f t="shared" si="0"/>
        <v>39087.840000000047</v>
      </c>
      <c r="G31" s="33" t="s">
        <v>50</v>
      </c>
      <c r="H31" s="62"/>
      <c r="I31" s="57"/>
      <c r="J31" s="57"/>
      <c r="K31" s="57"/>
      <c r="L31" s="57"/>
      <c r="M31" s="57"/>
      <c r="N31" s="31"/>
    </row>
    <row r="32" spans="1:14" s="13" customFormat="1" ht="15.75" customHeight="1" x14ac:dyDescent="0.3">
      <c r="A32" s="35">
        <f>A27+A28+A29+A30+A31</f>
        <v>151474.78000000017</v>
      </c>
      <c r="B32" s="35"/>
      <c r="C32" s="35">
        <f>C27+C28+C29+C30+C31</f>
        <v>1973634.72</v>
      </c>
      <c r="D32" s="35">
        <f>D27+D28+D29+D30+D31</f>
        <v>1940151.5919999997</v>
      </c>
      <c r="E32" s="35">
        <f>E27+E28+E29+E30+E31</f>
        <v>1922943.75</v>
      </c>
      <c r="F32" s="35">
        <f>F27+F28+F29+F30+F31</f>
        <v>184957.90800000014</v>
      </c>
      <c r="G32" s="36" t="s">
        <v>31</v>
      </c>
    </row>
    <row r="33" spans="1:8" s="13" customFormat="1" ht="16.2" customHeight="1" x14ac:dyDescent="0.3">
      <c r="A33" s="73" t="s">
        <v>32</v>
      </c>
      <c r="B33" s="73"/>
      <c r="C33" s="74"/>
      <c r="D33" s="74"/>
      <c r="E33" s="74"/>
      <c r="F33" s="74"/>
      <c r="G33" s="14"/>
    </row>
    <row r="34" spans="1:8" s="23" customFormat="1" ht="73.5" customHeight="1" x14ac:dyDescent="0.3">
      <c r="A34" s="19" t="s">
        <v>56</v>
      </c>
      <c r="B34" s="19"/>
      <c r="C34" s="19" t="s">
        <v>57</v>
      </c>
      <c r="D34" s="19" t="s">
        <v>58</v>
      </c>
      <c r="E34" s="19" t="s">
        <v>25</v>
      </c>
      <c r="F34" s="21" t="s">
        <v>59</v>
      </c>
      <c r="G34" s="19" t="s">
        <v>33</v>
      </c>
    </row>
    <row r="35" spans="1:8" s="13" customFormat="1" ht="28.2" x14ac:dyDescent="0.3">
      <c r="A35" s="24">
        <v>108317.52000000014</v>
      </c>
      <c r="B35" s="24"/>
      <c r="C35" s="24">
        <v>733770.63</v>
      </c>
      <c r="D35" s="24">
        <v>798869.66</v>
      </c>
      <c r="E35" s="24">
        <f>D35</f>
        <v>798869.66</v>
      </c>
      <c r="F35" s="24">
        <f t="shared" ref="F35:F38" si="2">A35+C35-D35</f>
        <v>43218.490000000107</v>
      </c>
      <c r="G35" s="27" t="s">
        <v>34</v>
      </c>
    </row>
    <row r="36" spans="1:8" s="13" customFormat="1" ht="15.75" customHeight="1" x14ac:dyDescent="0.3">
      <c r="A36" s="24">
        <v>194178.53000000026</v>
      </c>
      <c r="B36" s="24"/>
      <c r="C36" s="24">
        <v>1010691.36</v>
      </c>
      <c r="D36" s="24">
        <v>1071676.58</v>
      </c>
      <c r="E36" s="24">
        <f t="shared" ref="E36:E38" si="3">D36</f>
        <v>1071676.58</v>
      </c>
      <c r="F36" s="24">
        <f t="shared" si="2"/>
        <v>133193.31000000006</v>
      </c>
      <c r="G36" s="27" t="s">
        <v>35</v>
      </c>
    </row>
    <row r="37" spans="1:8" s="13" customFormat="1" ht="15.75" customHeight="1" x14ac:dyDescent="0.3">
      <c r="A37" s="24">
        <v>526593.15999999922</v>
      </c>
      <c r="B37" s="24"/>
      <c r="C37" s="24">
        <v>3000489.3</v>
      </c>
      <c r="D37" s="24">
        <v>3023055.2</v>
      </c>
      <c r="E37" s="24">
        <f t="shared" si="3"/>
        <v>3023055.2</v>
      </c>
      <c r="F37" s="24">
        <f t="shared" si="2"/>
        <v>504027.25999999885</v>
      </c>
      <c r="G37" s="27" t="s">
        <v>36</v>
      </c>
    </row>
    <row r="38" spans="1:8" s="13" customFormat="1" ht="24" customHeight="1" x14ac:dyDescent="0.3">
      <c r="A38" s="24">
        <v>9741.6700000000128</v>
      </c>
      <c r="B38" s="24"/>
      <c r="C38" s="24">
        <v>200632.38</v>
      </c>
      <c r="D38" s="24">
        <v>206570.12</v>
      </c>
      <c r="E38" s="24">
        <f t="shared" si="3"/>
        <v>206570.12</v>
      </c>
      <c r="F38" s="24">
        <f t="shared" si="2"/>
        <v>3803.9300000000221</v>
      </c>
      <c r="G38" s="27" t="s">
        <v>48</v>
      </c>
    </row>
    <row r="39" spans="1:8" s="13" customFormat="1" ht="19.2" customHeight="1" x14ac:dyDescent="0.3">
      <c r="A39" s="35">
        <f>A35+A36+A37+A38</f>
        <v>838830.87999999966</v>
      </c>
      <c r="B39" s="35"/>
      <c r="C39" s="35">
        <f t="shared" ref="C39:F39" si="4">C35+C36+C37+C38</f>
        <v>4945583.67</v>
      </c>
      <c r="D39" s="35">
        <f>D35+D36+D37+D38</f>
        <v>5100171.5600000005</v>
      </c>
      <c r="E39" s="35">
        <f t="shared" si="4"/>
        <v>5100171.5600000005</v>
      </c>
      <c r="F39" s="35">
        <f t="shared" si="4"/>
        <v>684242.98999999906</v>
      </c>
      <c r="G39" s="36" t="s">
        <v>0</v>
      </c>
    </row>
    <row r="40" spans="1:8" s="13" customFormat="1" ht="14.4" x14ac:dyDescent="0.3">
      <c r="A40" s="63" t="s">
        <v>37</v>
      </c>
      <c r="B40" s="63"/>
      <c r="C40" s="64"/>
      <c r="D40" s="64"/>
      <c r="E40" s="64"/>
      <c r="F40" s="64"/>
      <c r="G40" s="64"/>
    </row>
    <row r="41" spans="1:8" s="13" customFormat="1" ht="9.75" customHeight="1" x14ac:dyDescent="0.3">
      <c r="A41" s="64"/>
      <c r="B41" s="64"/>
      <c r="C41" s="64"/>
      <c r="D41" s="64"/>
      <c r="E41" s="64"/>
      <c r="F41" s="64"/>
      <c r="G41" s="64"/>
    </row>
    <row r="42" spans="1:8" s="23" customFormat="1" ht="52.95" customHeight="1" x14ac:dyDescent="0.3">
      <c r="A42" s="19" t="s">
        <v>38</v>
      </c>
      <c r="B42" s="37" t="s">
        <v>60</v>
      </c>
      <c r="C42" s="20"/>
      <c r="D42" s="20" t="s">
        <v>39</v>
      </c>
      <c r="E42" s="20" t="s">
        <v>47</v>
      </c>
      <c r="F42" s="37" t="s">
        <v>61</v>
      </c>
      <c r="G42" s="38"/>
    </row>
    <row r="43" spans="1:8" s="42" customFormat="1" ht="27.75" customHeight="1" x14ac:dyDescent="0.3">
      <c r="A43" s="39"/>
      <c r="B43" s="41">
        <v>177591.15</v>
      </c>
      <c r="C43" s="40"/>
      <c r="D43" s="40" t="s">
        <v>40</v>
      </c>
      <c r="E43" s="49">
        <f>E44+E45+E46</f>
        <v>130592.31</v>
      </c>
      <c r="F43" s="41">
        <f>B43+D30-E30</f>
        <v>213894.24</v>
      </c>
      <c r="G43" s="47"/>
      <c r="H43" s="48"/>
    </row>
    <row r="44" spans="1:8" s="46" customFormat="1" ht="39.6" x14ac:dyDescent="0.3">
      <c r="A44" s="44"/>
      <c r="B44" s="44"/>
      <c r="C44" s="51" t="s">
        <v>62</v>
      </c>
      <c r="D44" s="51" t="s">
        <v>54</v>
      </c>
      <c r="E44" s="52">
        <v>27137.31</v>
      </c>
      <c r="F44" s="43"/>
      <c r="G44" s="45"/>
    </row>
    <row r="45" spans="1:8" s="46" customFormat="1" ht="39.6" x14ac:dyDescent="0.3">
      <c r="A45" s="44"/>
      <c r="B45" s="44"/>
      <c r="C45" s="51" t="s">
        <v>63</v>
      </c>
      <c r="D45" s="51" t="s">
        <v>73</v>
      </c>
      <c r="E45" s="52">
        <v>88000</v>
      </c>
      <c r="F45" s="43"/>
      <c r="G45" s="45"/>
    </row>
    <row r="46" spans="1:8" s="46" customFormat="1" ht="89.4" customHeight="1" x14ac:dyDescent="0.3">
      <c r="A46" s="44"/>
      <c r="B46" s="44"/>
      <c r="C46" s="50" t="s">
        <v>64</v>
      </c>
      <c r="D46" s="60" t="s">
        <v>74</v>
      </c>
      <c r="E46" s="53">
        <f>1400*4+1350*7+1350/60*18</f>
        <v>15455</v>
      </c>
      <c r="F46" s="43"/>
      <c r="G46" s="45"/>
    </row>
    <row r="47" spans="1:8" ht="19.2" customHeight="1" x14ac:dyDescent="0.3">
      <c r="A47" s="95" t="s">
        <v>72</v>
      </c>
      <c r="B47" s="95"/>
      <c r="C47" s="95"/>
      <c r="D47" s="95"/>
      <c r="E47" s="95"/>
      <c r="F47" s="95"/>
    </row>
    <row r="48" spans="1:8" ht="30" customHeight="1" x14ac:dyDescent="0.3">
      <c r="A48" s="92" t="s">
        <v>71</v>
      </c>
      <c r="B48" s="92"/>
      <c r="C48" s="92"/>
      <c r="D48" s="92"/>
      <c r="E48" s="92"/>
      <c r="F48" s="92"/>
    </row>
    <row r="49" spans="1:6" ht="41.4" x14ac:dyDescent="0.3">
      <c r="A49" s="59" t="s">
        <v>65</v>
      </c>
      <c r="B49" s="54" t="s">
        <v>66</v>
      </c>
      <c r="C49" s="56" t="s">
        <v>58</v>
      </c>
      <c r="D49" s="7" t="s">
        <v>67</v>
      </c>
    </row>
    <row r="50" spans="1:6" ht="17.399999999999999" customHeight="1" x14ac:dyDescent="0.3">
      <c r="A50" s="54"/>
      <c r="B50" s="54">
        <v>10800</v>
      </c>
      <c r="C50" s="61">
        <v>10800</v>
      </c>
      <c r="D50" s="58">
        <f>C50+B50</f>
        <v>21600</v>
      </c>
    </row>
    <row r="51" spans="1:6" ht="75" customHeight="1" x14ac:dyDescent="0.3">
      <c r="A51" s="93" t="s">
        <v>68</v>
      </c>
      <c r="B51" s="93"/>
      <c r="C51" s="93"/>
      <c r="D51" s="93"/>
      <c r="E51" s="93"/>
      <c r="F51" s="93"/>
    </row>
    <row r="52" spans="1:6" ht="110.4" customHeight="1" x14ac:dyDescent="0.3">
      <c r="A52" s="93" t="s">
        <v>69</v>
      </c>
      <c r="B52" s="93"/>
      <c r="C52" s="93"/>
      <c r="D52" s="93"/>
      <c r="E52" s="93"/>
      <c r="F52" s="93"/>
    </row>
    <row r="53" spans="1:6" ht="27.6" customHeight="1" x14ac:dyDescent="0.3">
      <c r="A53" s="94" t="s">
        <v>70</v>
      </c>
      <c r="B53" s="94"/>
      <c r="C53" s="94"/>
      <c r="D53" s="94"/>
      <c r="E53" s="94"/>
      <c r="F53" s="94"/>
    </row>
    <row r="58" spans="1:6" x14ac:dyDescent="0.3">
      <c r="C58" s="5"/>
      <c r="D58" s="5"/>
    </row>
  </sheetData>
  <mergeCells count="41">
    <mergeCell ref="A48:F48"/>
    <mergeCell ref="A51:F51"/>
    <mergeCell ref="A52:F52"/>
    <mergeCell ref="A53:F53"/>
    <mergeCell ref="A47:F47"/>
    <mergeCell ref="A1:F1"/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4:D14"/>
    <mergeCell ref="E14:F14"/>
    <mergeCell ref="A15:F15"/>
    <mergeCell ref="C16:D16"/>
    <mergeCell ref="E16:G16"/>
    <mergeCell ref="C11:D11"/>
    <mergeCell ref="E11:F11"/>
    <mergeCell ref="C12:D12"/>
    <mergeCell ref="E12:F12"/>
    <mergeCell ref="C13:D13"/>
    <mergeCell ref="E13:F13"/>
    <mergeCell ref="A40:G41"/>
    <mergeCell ref="C17:G17"/>
    <mergeCell ref="C18:G18"/>
    <mergeCell ref="C19:G19"/>
    <mergeCell ref="A20:G20"/>
    <mergeCell ref="A25:G25"/>
    <mergeCell ref="A33:F33"/>
  </mergeCells>
  <pageMargins left="0" right="0" top="0" bottom="0" header="0.31496062992125984" footer="0.31496062992125984"/>
  <pageSetup paperSize="9" scale="82" orientation="portrait" horizontalDpi="180" verticalDpi="180" r:id="rId1"/>
  <rowBreaks count="1" manualBreakCount="1">
    <brk id="16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2019-03-22T07:04:56Z</dcterms:modified>
</cp:coreProperties>
</file>